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3085" windowHeight="4815" tabRatio="714" activeTab="0"/>
  </bookViews>
  <sheets>
    <sheet name="1.등록인구추이" sheetId="1" r:id="rId1"/>
    <sheet name="2구군별 세대인구" sheetId="2" r:id="rId2"/>
    <sheet name="3연령.성별" sheetId="3" r:id="rId3"/>
    <sheet name="4.공무원총괄" sheetId="4" r:id="rId4"/>
    <sheet name="5.시본청공무원" sheetId="5" r:id="rId5"/>
    <sheet name="6.시의회공무원" sheetId="6" r:id="rId6"/>
    <sheet name="7.구군공무원" sheetId="7" r:id="rId7"/>
    <sheet name="8.동읍면공무원" sheetId="8" r:id="rId8"/>
    <sheet name="9.소방공무원" sheetId="9" r:id="rId9"/>
    <sheet name="10.관내관공서" sheetId="10" r:id="rId10"/>
    <sheet name="11.자동차등록" sheetId="11" r:id="rId11"/>
    <sheet name="12.영업용 " sheetId="12" r:id="rId12"/>
    <sheet name="13.지하철수송 " sheetId="13" r:id="rId13"/>
    <sheet name="14.항공" sheetId="14" r:id="rId14"/>
    <sheet name="15.운전면허" sheetId="15" r:id="rId15"/>
    <sheet name="16.면허시험" sheetId="16" r:id="rId16"/>
    <sheet name="17.우편시설" sheetId="17" r:id="rId17"/>
    <sheet name="18.우편수입" sheetId="18" r:id="rId18"/>
    <sheet name="19.상수도" sheetId="19" r:id="rId19"/>
    <sheet name="20. 하수도" sheetId="20" r:id="rId20"/>
    <sheet name="21.급수사용량" sheetId="21" r:id="rId21"/>
    <sheet name="22.급수사용료부과 " sheetId="22" r:id="rId22"/>
    <sheet name="23.용도별전력" sheetId="23" r:id="rId23"/>
    <sheet name="24.가스공급" sheetId="24" r:id="rId24"/>
    <sheet name="25.헌혈실적" sheetId="25" r:id="rId25"/>
    <sheet name="26.여권발급" sheetId="26" r:id="rId26"/>
    <sheet name="27.경제활동인구" sheetId="27" r:id="rId27"/>
    <sheet name="28.산업별" sheetId="28" r:id="rId28"/>
    <sheet name="29.직업별" sheetId="29" r:id="rId29"/>
  </sheets>
  <externalReferences>
    <externalReference r:id="rId32"/>
  </externalReferences>
  <definedNames>
    <definedName name="_xlnm.Print_Area" localSheetId="13">'14.항공'!$A$1:$S$27</definedName>
    <definedName name="_xlnm.Print_Area" localSheetId="19">'20. 하수도'!$A$1:$R$23</definedName>
    <definedName name="_xlnm.Print_Area" localSheetId="2">'3연령.성별'!$A:$IV</definedName>
    <definedName name="_xlnm.Print_Area" localSheetId="5">'6.시의회공무원'!$A:$IV</definedName>
    <definedName name="_xlnm.Print_Titles" localSheetId="9">'10.관내관공서'!$A:$A</definedName>
    <definedName name="_xlnm.Print_Titles" localSheetId="2">'3연령.성별'!$2:$5</definedName>
    <definedName name="_xlnm.Print_Titles" localSheetId="4">'5.시본청공무원'!$A:$A,'5.시본청공무원'!$2:$5</definedName>
    <definedName name="_xlnm.Print_Titles" localSheetId="5">'6.시의회공무원'!$A:$A,'6.시의회공무원'!$2:$4</definedName>
    <definedName name="_xlnm.Print_Titles" localSheetId="6">'7.구군공무원'!$A:$A</definedName>
  </definedNames>
  <calcPr fullCalcOnLoad="1"/>
</workbook>
</file>

<file path=xl/comments10.xml><?xml version="1.0" encoding="utf-8"?>
<comments xmlns="http://schemas.openxmlformats.org/spreadsheetml/2006/main">
  <authors>
    <author>User</author>
    <author>SEC</author>
    <author>Owner</author>
    <author>user</author>
  </authors>
  <commentList>
    <comment ref="L21" authorId="0">
      <text>
        <r>
          <rPr>
            <sz val="9"/>
            <rFont val="돋움"/>
            <family val="3"/>
          </rPr>
          <t>시설관리사업소</t>
        </r>
      </text>
    </comment>
    <comment ref="K21" authorId="0">
      <text>
        <r>
          <rPr>
            <sz val="9"/>
            <rFont val="돋움"/>
            <family val="3"/>
          </rPr>
          <t>환경자원사업소</t>
        </r>
      </text>
    </comment>
    <comment ref="J21" authorId="0">
      <text>
        <r>
          <rPr>
            <sz val="9"/>
            <rFont val="돋움"/>
            <family val="3"/>
          </rPr>
          <t>공단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서재</t>
        </r>
      </text>
    </comment>
    <comment ref="G21" authorId="1">
      <text>
        <r>
          <rPr>
            <sz val="9"/>
            <rFont val="굴림"/>
            <family val="3"/>
          </rPr>
          <t xml:space="preserve">보건소, 
달성군농업기술센터
</t>
        </r>
      </text>
    </comment>
    <comment ref="K20" authorId="0">
      <text>
        <r>
          <rPr>
            <sz val="9"/>
            <rFont val="돋움"/>
            <family val="3"/>
          </rPr>
          <t xml:space="preserve">도시철도건설본부
</t>
        </r>
        <r>
          <rPr>
            <sz val="9"/>
            <rFont val="돋움"/>
            <family val="3"/>
          </rPr>
          <t xml:space="preserve">시설안전관리사업소
</t>
        </r>
        <r>
          <rPr>
            <sz val="9"/>
            <rFont val="돋움"/>
            <family val="3"/>
          </rPr>
          <t>종합복지회관
문화예술회관
수목원
두류공원</t>
        </r>
      </text>
    </comment>
    <comment ref="G20" authorId="0">
      <text>
        <r>
          <rPr>
            <sz val="9"/>
            <rFont val="돋움"/>
            <family val="3"/>
          </rPr>
          <t>보건소</t>
        </r>
      </text>
    </comment>
    <comment ref="K19" authorId="0">
      <text>
        <r>
          <rPr>
            <sz val="9"/>
            <rFont val="돋움"/>
            <family val="3"/>
          </rPr>
          <t>대구미술관
체육시설관리사무소
차량등록
어린이회관</t>
        </r>
      </text>
    </comment>
    <comment ref="G19" authorId="0">
      <text>
        <r>
          <rPr>
            <sz val="9"/>
            <rFont val="돋움"/>
            <family val="3"/>
          </rPr>
          <t>보건소</t>
        </r>
      </text>
    </comment>
    <comment ref="F19" authorId="2">
      <text>
        <r>
          <rPr>
            <sz val="9"/>
            <rFont val="돋움"/>
            <family val="3"/>
          </rPr>
          <t>보건환경연구원</t>
        </r>
        <r>
          <rPr>
            <sz val="9"/>
            <rFont val="Tahoma"/>
            <family val="2"/>
          </rPr>
          <t xml:space="preserve">
</t>
        </r>
      </text>
    </comment>
    <comment ref="P18" authorId="1">
      <text>
        <r>
          <rPr>
            <sz val="9"/>
            <rFont val="굴림"/>
            <family val="3"/>
          </rPr>
          <t xml:space="preserve">대구시소방본부
경상북도소방본부
</t>
        </r>
      </text>
    </comment>
    <comment ref="L18" authorId="0">
      <text>
        <r>
          <rPr>
            <sz val="9"/>
            <rFont val="돋움"/>
            <family val="3"/>
          </rPr>
          <t>북구문화회관</t>
        </r>
        <r>
          <rPr>
            <b/>
            <sz val="9"/>
            <rFont val="돋움"/>
            <family val="3"/>
          </rPr>
          <t xml:space="preserve">
</t>
        </r>
      </text>
    </comment>
    <comment ref="K18" authorId="0">
      <text>
        <r>
          <rPr>
            <sz val="9"/>
            <rFont val="돋움"/>
            <family val="3"/>
          </rPr>
          <t>농산물도매시장
여성회관</t>
        </r>
      </text>
    </comment>
    <comment ref="G18" authorId="0">
      <text>
        <r>
          <rPr>
            <sz val="9"/>
            <rFont val="돋움"/>
            <family val="3"/>
          </rPr>
          <t>보건소</t>
        </r>
      </text>
    </comment>
    <comment ref="AF17" authorId="3">
      <text>
        <r>
          <rPr>
            <sz val="9"/>
            <rFont val="돋움"/>
            <family val="3"/>
          </rPr>
          <t>한국농어촌공사달성지사</t>
        </r>
        <r>
          <rPr>
            <sz val="9"/>
            <rFont val="Tahoma"/>
            <family val="2"/>
          </rPr>
          <t xml:space="preserve">
</t>
        </r>
      </text>
    </comment>
    <comment ref="AD17" authorId="3">
      <text>
        <r>
          <rPr>
            <b/>
            <sz val="9"/>
            <rFont val="Tahoma"/>
            <family val="2"/>
          </rPr>
          <t>TVN</t>
        </r>
        <r>
          <rPr>
            <b/>
            <sz val="9"/>
            <rFont val="돋움"/>
            <family val="3"/>
          </rPr>
          <t>대구교통방송</t>
        </r>
      </text>
    </comment>
    <comment ref="AC17" authorId="3">
      <text>
        <r>
          <rPr>
            <sz val="9"/>
            <rFont val="Tahoma"/>
            <family val="2"/>
          </rPr>
          <t>KT</t>
        </r>
        <r>
          <rPr>
            <sz val="9"/>
            <rFont val="돋움"/>
            <family val="3"/>
          </rPr>
          <t>남대구지사</t>
        </r>
        <r>
          <rPr>
            <sz val="9"/>
            <rFont val="Tahoma"/>
            <family val="2"/>
          </rPr>
          <t xml:space="preserve">
</t>
        </r>
      </text>
    </comment>
    <comment ref="Z17" authorId="3">
      <text>
        <r>
          <rPr>
            <sz val="9"/>
            <rFont val="돋움"/>
            <family val="3"/>
          </rPr>
          <t>남대구세무서</t>
        </r>
      </text>
    </comment>
    <comment ref="Y17" authorId="3">
      <text>
        <r>
          <rPr>
            <sz val="9"/>
            <rFont val="돋움"/>
            <family val="3"/>
          </rPr>
          <t>계명대학교우체국
남대구우체국
대구대명동우체국
대구봉덕</t>
        </r>
        <r>
          <rPr>
            <sz val="9"/>
            <rFont val="Tahoma"/>
            <family val="2"/>
          </rPr>
          <t>3</t>
        </r>
        <r>
          <rPr>
            <sz val="9"/>
            <rFont val="돋움"/>
            <family val="3"/>
          </rPr>
          <t>동우체국
대구봉덕동우체국
대구안지랑우체국</t>
        </r>
        <r>
          <rPr>
            <sz val="9"/>
            <rFont val="Tahoma"/>
            <family val="2"/>
          </rPr>
          <t xml:space="preserve">
</t>
        </r>
      </text>
    </comment>
    <comment ref="X17" authorId="3">
      <text>
        <r>
          <rPr>
            <sz val="9"/>
            <rFont val="돋움"/>
            <family val="3"/>
          </rPr>
          <t>대구광역시달성교육지원청</t>
        </r>
        <r>
          <rPr>
            <sz val="9"/>
            <rFont val="Tahoma"/>
            <family val="2"/>
          </rPr>
          <t xml:space="preserve">
</t>
        </r>
      </text>
    </comment>
    <comment ref="R17" authorId="3">
      <text>
        <r>
          <rPr>
            <sz val="9"/>
            <rFont val="돋움"/>
            <family val="3"/>
          </rPr>
          <t>명덕</t>
        </r>
        <r>
          <rPr>
            <sz val="9"/>
            <rFont val="Tahoma"/>
            <family val="2"/>
          </rPr>
          <t>119</t>
        </r>
        <r>
          <rPr>
            <sz val="9"/>
            <rFont val="돋움"/>
            <family val="3"/>
          </rPr>
          <t>안전센터
대명</t>
        </r>
        <r>
          <rPr>
            <sz val="9"/>
            <rFont val="Tahoma"/>
            <family val="2"/>
          </rPr>
          <t>119</t>
        </r>
        <r>
          <rPr>
            <sz val="9"/>
            <rFont val="돋움"/>
            <family val="3"/>
          </rPr>
          <t>안전센터
성명</t>
        </r>
        <r>
          <rPr>
            <sz val="9"/>
            <rFont val="Tahoma"/>
            <family val="2"/>
          </rPr>
          <t>119</t>
        </r>
        <r>
          <rPr>
            <sz val="9"/>
            <rFont val="돋움"/>
            <family val="3"/>
          </rPr>
          <t>안전센터
봉덕</t>
        </r>
        <r>
          <rPr>
            <sz val="9"/>
            <rFont val="Tahoma"/>
            <family val="2"/>
          </rPr>
          <t>119</t>
        </r>
        <r>
          <rPr>
            <sz val="9"/>
            <rFont val="돋움"/>
            <family val="3"/>
          </rPr>
          <t>안전센터</t>
        </r>
        <r>
          <rPr>
            <sz val="9"/>
            <rFont val="Tahoma"/>
            <family val="2"/>
          </rPr>
          <t xml:space="preserve">
</t>
        </r>
      </text>
    </comment>
    <comment ref="O17" authorId="3">
      <text>
        <r>
          <rPr>
            <sz val="9"/>
            <rFont val="돋움"/>
            <family val="3"/>
          </rPr>
          <t>봉천지구대
이천치안센터
덕천치안센터
동대명지구대
명동치안센터
대명</t>
        </r>
        <r>
          <rPr>
            <sz val="9"/>
            <rFont val="Tahoma"/>
            <family val="2"/>
          </rPr>
          <t>5</t>
        </r>
        <r>
          <rPr>
            <sz val="9"/>
            <rFont val="돋움"/>
            <family val="3"/>
          </rPr>
          <t xml:space="preserve">동치안센터
명덕치안센터
서대명파출소
대명파출소
</t>
        </r>
        <r>
          <rPr>
            <sz val="9"/>
            <rFont val="돋움"/>
            <family val="3"/>
          </rPr>
          <t>남대명파출소</t>
        </r>
        <r>
          <rPr>
            <sz val="9"/>
            <rFont val="Tahoma"/>
            <family val="2"/>
          </rPr>
          <t xml:space="preserve">
</t>
        </r>
      </text>
    </comment>
    <comment ref="N17" authorId="3">
      <text>
        <r>
          <rPr>
            <sz val="9"/>
            <rFont val="돋움"/>
            <family val="3"/>
          </rPr>
          <t>대구남부경찰서</t>
        </r>
        <r>
          <rPr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돋움"/>
            <family val="3"/>
          </rPr>
          <t>대덕문화전당</t>
        </r>
      </text>
    </comment>
    <comment ref="K17" authorId="0">
      <text>
        <r>
          <rPr>
            <sz val="9"/>
            <rFont val="돋움"/>
            <family val="3"/>
          </rPr>
          <t>상수도사업본부
앞산공원관리</t>
        </r>
      </text>
    </comment>
    <comment ref="G17" authorId="0">
      <text>
        <r>
          <rPr>
            <sz val="9"/>
            <rFont val="돋움"/>
            <family val="3"/>
          </rPr>
          <t>보건소</t>
        </r>
      </text>
    </comment>
    <comment ref="L16" authorId="0">
      <text>
        <r>
          <rPr>
            <sz val="9"/>
            <rFont val="돋움"/>
            <family val="3"/>
          </rPr>
          <t>서구문화회관</t>
        </r>
      </text>
    </comment>
    <comment ref="G16" authorId="0">
      <text>
        <r>
          <rPr>
            <sz val="9"/>
            <rFont val="돋움"/>
            <family val="3"/>
          </rPr>
          <t>보건소</t>
        </r>
      </text>
    </comment>
    <comment ref="K15" authorId="0">
      <text>
        <r>
          <rPr>
            <sz val="9"/>
            <rFont val="돋움"/>
            <family val="3"/>
          </rPr>
          <t>팔공산자연공원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동부여성회관</t>
        </r>
      </text>
    </comment>
    <comment ref="G15" authorId="0">
      <text>
        <r>
          <rPr>
            <sz val="9"/>
            <rFont val="돋움"/>
            <family val="3"/>
          </rPr>
          <t>보건소</t>
        </r>
      </text>
    </comment>
    <comment ref="F15" authorId="1">
      <text>
        <r>
          <rPr>
            <sz val="9"/>
            <rFont val="굴림"/>
            <family val="3"/>
          </rPr>
          <t>농업기술센터</t>
        </r>
      </text>
    </comment>
    <comment ref="L14" authorId="0">
      <text>
        <r>
          <rPr>
            <sz val="9"/>
            <rFont val="돋움"/>
            <family val="3"/>
          </rPr>
          <t>봉산문화회관</t>
        </r>
      </text>
    </comment>
    <comment ref="K14" authorId="0">
      <text>
        <r>
          <rPr>
            <sz val="9"/>
            <rFont val="돋움"/>
            <family val="3"/>
          </rPr>
          <t>건설본부
대구시민회관
달성공원</t>
        </r>
      </text>
    </comment>
    <comment ref="G14" authorId="0">
      <text>
        <r>
          <rPr>
            <sz val="9"/>
            <rFont val="돋움"/>
            <family val="3"/>
          </rPr>
          <t>보건소</t>
        </r>
      </text>
    </comment>
    <comment ref="F14" authorId="1">
      <text>
        <r>
          <rPr>
            <sz val="9"/>
            <rFont val="굴림"/>
            <family val="3"/>
          </rPr>
          <t xml:space="preserve">공무원교육원
</t>
        </r>
      </text>
    </comment>
    <comment ref="AF4" authorId="3">
      <text>
        <r>
          <rPr>
            <b/>
            <sz val="9"/>
            <rFont val="굴림"/>
            <family val="3"/>
          </rPr>
          <t>남구</t>
        </r>
        <r>
          <rPr>
            <sz val="9"/>
            <rFont val="굴림"/>
            <family val="3"/>
          </rPr>
          <t xml:space="preserve">:한국농어촌공사 달성지사(성당로 598)
</t>
        </r>
        <r>
          <rPr>
            <b/>
            <sz val="9"/>
            <rFont val="굴림"/>
            <family val="3"/>
          </rPr>
          <t>북구</t>
        </r>
        <r>
          <rPr>
            <sz val="9"/>
            <rFont val="굴림"/>
            <family val="3"/>
          </rPr>
          <t xml:space="preserve">:한국농어촌공사 경북도본부(북구 구암로 254번지)
</t>
        </r>
      </text>
    </comment>
  </commentList>
</comments>
</file>

<file path=xl/sharedStrings.xml><?xml version="1.0" encoding="utf-8"?>
<sst xmlns="http://schemas.openxmlformats.org/spreadsheetml/2006/main" count="1703" uniqueCount="848">
  <si>
    <t>2급</t>
  </si>
  <si>
    <t>3급</t>
  </si>
  <si>
    <t>4급</t>
  </si>
  <si>
    <t>5급</t>
  </si>
  <si>
    <t>6급</t>
  </si>
  <si>
    <t>7급</t>
  </si>
  <si>
    <t>8급</t>
  </si>
  <si>
    <t>9급</t>
  </si>
  <si>
    <t>계</t>
  </si>
  <si>
    <t xml:space="preserve"> </t>
  </si>
  <si>
    <t>총  계</t>
  </si>
  <si>
    <t>단위:명</t>
  </si>
  <si>
    <t xml:space="preserve">  </t>
  </si>
  <si>
    <t>남</t>
  </si>
  <si>
    <t>여</t>
  </si>
  <si>
    <t>응  시</t>
  </si>
  <si>
    <t>합  격</t>
  </si>
  <si>
    <t>특  수</t>
  </si>
  <si>
    <t>대  형</t>
  </si>
  <si>
    <t>보  통</t>
  </si>
  <si>
    <t>소  형</t>
  </si>
  <si>
    <t>보 통</t>
  </si>
  <si>
    <t>소 형</t>
  </si>
  <si>
    <t>원동기</t>
  </si>
  <si>
    <t>…</t>
  </si>
  <si>
    <t>2 0 0 1</t>
  </si>
  <si>
    <t>2 0 0 2</t>
  </si>
  <si>
    <t>2 0 0 3</t>
  </si>
  <si>
    <t>2 0 0 4</t>
  </si>
  <si>
    <t>2 0 0 5</t>
  </si>
  <si>
    <t>16∼19세</t>
  </si>
  <si>
    <t>20∼29세</t>
  </si>
  <si>
    <t>30∼39세</t>
  </si>
  <si>
    <t>40∼49세</t>
  </si>
  <si>
    <t>A</t>
  </si>
  <si>
    <t>B</t>
  </si>
  <si>
    <t>O</t>
  </si>
  <si>
    <t>AB</t>
  </si>
  <si>
    <t>합   계</t>
  </si>
  <si>
    <t>5 급</t>
  </si>
  <si>
    <t>6 급</t>
  </si>
  <si>
    <t>7 급</t>
  </si>
  <si>
    <t>8 급</t>
  </si>
  <si>
    <t>9 급</t>
  </si>
  <si>
    <t>소방정감</t>
  </si>
  <si>
    <t>중부소방서</t>
  </si>
  <si>
    <t>동    구</t>
  </si>
  <si>
    <t>동부소방서</t>
  </si>
  <si>
    <t>서    구</t>
  </si>
  <si>
    <t>서부소방서</t>
  </si>
  <si>
    <t>남    구</t>
  </si>
  <si>
    <t>북부소방서</t>
  </si>
  <si>
    <t>북    구</t>
  </si>
  <si>
    <t>수 성 구</t>
  </si>
  <si>
    <t>달서소방서</t>
  </si>
  <si>
    <t>달 서 구</t>
  </si>
  <si>
    <t>달 성 군</t>
  </si>
  <si>
    <t>정무직</t>
  </si>
  <si>
    <t>별정직</t>
  </si>
  <si>
    <t>연구관</t>
  </si>
  <si>
    <t>연구사</t>
  </si>
  <si>
    <t>지도관</t>
  </si>
  <si>
    <t>지도사</t>
  </si>
  <si>
    <t>1 급</t>
  </si>
  <si>
    <t>2 급</t>
  </si>
  <si>
    <t>3 급</t>
  </si>
  <si>
    <t>4 급</t>
  </si>
  <si>
    <t>중    구</t>
  </si>
  <si>
    <t>시</t>
  </si>
  <si>
    <t>단위:대</t>
  </si>
  <si>
    <t>관  용</t>
  </si>
  <si>
    <t>자가용</t>
  </si>
  <si>
    <t>영업용</t>
  </si>
  <si>
    <t>10 월</t>
  </si>
  <si>
    <t>11 월</t>
  </si>
  <si>
    <t>12 월</t>
  </si>
  <si>
    <t xml:space="preserve">   버   스</t>
  </si>
  <si>
    <t>수송인원</t>
  </si>
  <si>
    <t>등록대수</t>
  </si>
  <si>
    <t>수 송 량</t>
  </si>
  <si>
    <t xml:space="preserve"> 1 월</t>
  </si>
  <si>
    <t xml:space="preserve"> 2 월</t>
  </si>
  <si>
    <t xml:space="preserve"> 3 월</t>
  </si>
  <si>
    <t xml:space="preserve"> 4 월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</si>
  <si>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</si>
  <si>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</si>
  <si>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</si>
  <si>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</si>
  <si>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</si>
  <si>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2 0 0 0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</si>
  <si>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</si>
  <si>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</si>
  <si>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</si>
  <si>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</si>
  <si>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</si>
  <si>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</si>
  <si>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</si>
  <si>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</si>
  <si>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</si>
  <si>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10월</t>
  </si>
  <si>
    <t>11월</t>
  </si>
  <si>
    <t>12월</t>
  </si>
  <si>
    <t>직원수</t>
  </si>
  <si>
    <t>집배원수</t>
  </si>
  <si>
    <t>일반국</t>
  </si>
  <si>
    <t>분  국</t>
  </si>
  <si>
    <t>군우국</t>
  </si>
  <si>
    <t>분  실</t>
  </si>
  <si>
    <t>갑</t>
  </si>
  <si>
    <t>을</t>
  </si>
  <si>
    <t>자동차</t>
  </si>
  <si>
    <t>이륜차</t>
  </si>
  <si>
    <t>동대구우체국</t>
  </si>
  <si>
    <t>서대구우체국</t>
  </si>
  <si>
    <t>북대구우체국</t>
  </si>
  <si>
    <t>대구달서우체국</t>
  </si>
  <si>
    <t>남대구우체국</t>
  </si>
  <si>
    <t>달 성 우 체 국</t>
  </si>
  <si>
    <t>단위:천원</t>
  </si>
  <si>
    <t>국  내</t>
  </si>
  <si>
    <t>국  제</t>
  </si>
  <si>
    <t>여  객</t>
  </si>
  <si>
    <t>화  물</t>
  </si>
  <si>
    <t>총  인  구</t>
  </si>
  <si>
    <t>급  수  인  구</t>
  </si>
  <si>
    <t>시  설  용  량</t>
  </si>
  <si>
    <t>급   수   량</t>
  </si>
  <si>
    <t>1일 1인당 급수량</t>
  </si>
  <si>
    <t>급 수 전 수</t>
  </si>
  <si>
    <t>(%)</t>
  </si>
  <si>
    <t>(㎥/일)</t>
  </si>
  <si>
    <t>(ℓ)</t>
  </si>
  <si>
    <t>중·남 부</t>
  </si>
  <si>
    <t>동    부</t>
  </si>
  <si>
    <t>서    부</t>
  </si>
  <si>
    <t>북    부</t>
  </si>
  <si>
    <t xml:space="preserve"> 수    성 </t>
  </si>
  <si>
    <t xml:space="preserve"> 달    서 </t>
  </si>
  <si>
    <t xml:space="preserve"> 달    성 </t>
  </si>
  <si>
    <t>낙동강</t>
  </si>
  <si>
    <t>단위:㎥</t>
  </si>
  <si>
    <t>합    계</t>
  </si>
  <si>
    <t>가  정  용</t>
  </si>
  <si>
    <t>욕 탕 용</t>
  </si>
  <si>
    <t>중 남 부</t>
  </si>
  <si>
    <t>단위:MWh</t>
  </si>
  <si>
    <t>공 공 용</t>
  </si>
  <si>
    <t>서 비 스 업</t>
  </si>
  <si>
    <t>점유율</t>
  </si>
  <si>
    <t xml:space="preserve">   10 월</t>
  </si>
  <si>
    <t xml:space="preserve">   11 월</t>
  </si>
  <si>
    <t xml:space="preserve">   12 월</t>
  </si>
  <si>
    <t>판매소수</t>
  </si>
  <si>
    <t>단위:세대,명</t>
  </si>
  <si>
    <t>연    별</t>
  </si>
  <si>
    <t>1 9 8 6</t>
  </si>
  <si>
    <t>1 9 8 7</t>
  </si>
  <si>
    <t>1 9 8 8</t>
  </si>
  <si>
    <t>1 9 8 9</t>
  </si>
  <si>
    <t>1 9 9 0</t>
  </si>
  <si>
    <t>1 9 9 1</t>
  </si>
  <si>
    <t>1 9 9 2</t>
  </si>
  <si>
    <t>1 9 7 2</t>
  </si>
  <si>
    <t>1 9 9 3</t>
  </si>
  <si>
    <t>1 9 7 3</t>
  </si>
  <si>
    <t>1 9 9 4</t>
  </si>
  <si>
    <t>1 9 7 4</t>
  </si>
  <si>
    <t>1 9 9 5</t>
  </si>
  <si>
    <t>1 9 7 5</t>
  </si>
  <si>
    <t>1 9 9 6</t>
  </si>
  <si>
    <t>1 9 7 6</t>
  </si>
  <si>
    <t>1 9 9 7</t>
  </si>
  <si>
    <t>1 9 7 7</t>
  </si>
  <si>
    <t>1 9 9 8</t>
  </si>
  <si>
    <t>1 9 7 8</t>
  </si>
  <si>
    <t>1 9 9 9</t>
  </si>
  <si>
    <t>1 9 7 9</t>
  </si>
  <si>
    <t>1 9 8 0</t>
  </si>
  <si>
    <t>1 9 8 1</t>
  </si>
  <si>
    <t>1 9 8 2</t>
  </si>
  <si>
    <t>1 9 8 3</t>
  </si>
  <si>
    <t>1 9 8 4</t>
  </si>
  <si>
    <t>1 9 8 5</t>
  </si>
  <si>
    <t>단위:명, %</t>
  </si>
  <si>
    <t>총    계</t>
  </si>
  <si>
    <t>10 ~ 14</t>
  </si>
  <si>
    <t>15 ~ 19</t>
  </si>
  <si>
    <t>20 ~ 24</t>
  </si>
  <si>
    <t>25 ~ 29</t>
  </si>
  <si>
    <t>30 ~ 34</t>
  </si>
  <si>
    <t>35 ~ 39</t>
  </si>
  <si>
    <t>40 ~ 44</t>
  </si>
  <si>
    <t>45 ~ 49</t>
  </si>
  <si>
    <t>50 ~ 54</t>
  </si>
  <si>
    <t>55 ~ 59</t>
  </si>
  <si>
    <t>60 ~ 64</t>
  </si>
  <si>
    <t>65 ~ 69</t>
  </si>
  <si>
    <t>70 ~ 74</t>
  </si>
  <si>
    <t>75 ~ 79</t>
  </si>
  <si>
    <t>80 ~ 84</t>
  </si>
  <si>
    <t>85세 이상</t>
  </si>
  <si>
    <t>남    자</t>
  </si>
  <si>
    <t xml:space="preserve"> 0 ~ 4세</t>
  </si>
  <si>
    <t>5 ~ 9</t>
  </si>
  <si>
    <t>여    자</t>
  </si>
  <si>
    <t>외국인</t>
  </si>
  <si>
    <t>남</t>
  </si>
  <si>
    <t>2 0 0 6</t>
  </si>
  <si>
    <t>단위:명</t>
  </si>
  <si>
    <t>보급률</t>
  </si>
  <si>
    <t xml:space="preserve">     </t>
  </si>
  <si>
    <t>단위:천명</t>
  </si>
  <si>
    <t>취 업 자</t>
  </si>
  <si>
    <t>실 업 자</t>
  </si>
  <si>
    <t>통    학</t>
  </si>
  <si>
    <t xml:space="preserve">       2/4</t>
  </si>
  <si>
    <t xml:space="preserve">       3/4</t>
  </si>
  <si>
    <t xml:space="preserve">       4/4</t>
  </si>
  <si>
    <t>제 조 업</t>
  </si>
  <si>
    <t>건 설 업</t>
  </si>
  <si>
    <t xml:space="preserve">     2/4</t>
  </si>
  <si>
    <t xml:space="preserve">     3/4</t>
  </si>
  <si>
    <t xml:space="preserve">     4/4</t>
  </si>
  <si>
    <t>종사자</t>
  </si>
  <si>
    <t>총</t>
  </si>
  <si>
    <t xml:space="preserve">여 </t>
  </si>
  <si>
    <t>단위:개소</t>
  </si>
  <si>
    <t>합  계</t>
  </si>
  <si>
    <t>보훈청</t>
  </si>
  <si>
    <t>교육청</t>
  </si>
  <si>
    <t>세무서</t>
  </si>
  <si>
    <t>전화국</t>
  </si>
  <si>
    <t>시·도</t>
  </si>
  <si>
    <t>경찰청</t>
  </si>
  <si>
    <t>경찰서</t>
  </si>
  <si>
    <t>소방서</t>
  </si>
  <si>
    <t>등기소</t>
  </si>
  <si>
    <t>직속기관</t>
  </si>
  <si>
    <t>원  예</t>
  </si>
  <si>
    <t>축  산</t>
  </si>
  <si>
    <t>수산업</t>
  </si>
  <si>
    <t>산  림</t>
  </si>
  <si>
    <t>구·군</t>
  </si>
  <si>
    <t>2 0 0 8</t>
  </si>
  <si>
    <t>2 0 0 7</t>
  </si>
  <si>
    <t>구성비</t>
  </si>
  <si>
    <t>구·군</t>
  </si>
  <si>
    <t>기능직</t>
  </si>
  <si>
    <t xml:space="preserve"> 단위:명</t>
  </si>
  <si>
    <t>연 별 및   소방서별</t>
  </si>
  <si>
    <t>합 계</t>
  </si>
  <si>
    <t>소                 방                 직</t>
  </si>
  <si>
    <t>소방감</t>
  </si>
  <si>
    <t>소방정</t>
  </si>
  <si>
    <t>소방령</t>
  </si>
  <si>
    <t>소방경</t>
  </si>
  <si>
    <t>소방위</t>
  </si>
  <si>
    <t>소방장</t>
  </si>
  <si>
    <t>소방교</t>
  </si>
  <si>
    <t>소방사</t>
  </si>
  <si>
    <t>대수</t>
  </si>
  <si>
    <t>인원수</t>
  </si>
  <si>
    <t>수성소방서</t>
  </si>
  <si>
    <t>연 별 및 구 군 별</t>
  </si>
  <si>
    <t xml:space="preserve">연 별
및
성 별 </t>
  </si>
  <si>
    <t>총     계</t>
  </si>
  <si>
    <t>1                      종</t>
  </si>
  <si>
    <t>2                     종</t>
  </si>
  <si>
    <t>계</t>
  </si>
  <si>
    <t>대    형</t>
  </si>
  <si>
    <t>보    통</t>
  </si>
  <si>
    <t>특    수</t>
  </si>
  <si>
    <t>보     통</t>
  </si>
  <si>
    <t>소      형</t>
  </si>
  <si>
    <t>원   동  기</t>
  </si>
  <si>
    <r>
      <t xml:space="preserve">합          계 </t>
    </r>
    <r>
      <rPr>
        <vertAlign val="superscript"/>
        <sz val="9"/>
        <rFont val="바탕체"/>
        <family val="1"/>
      </rPr>
      <t>1)</t>
    </r>
  </si>
  <si>
    <t>승       용      차</t>
  </si>
  <si>
    <t>승        합       차</t>
  </si>
  <si>
    <t>화        물       차</t>
  </si>
  <si>
    <t>특        수       차</t>
  </si>
  <si>
    <t xml:space="preserve"> 1 월</t>
  </si>
  <si>
    <t xml:space="preserve"> 2 월</t>
  </si>
  <si>
    <t xml:space="preserve"> 3 월</t>
  </si>
  <si>
    <t xml:space="preserve"> 4 월</t>
  </si>
  <si>
    <t>연 별 및 월    별</t>
  </si>
  <si>
    <t xml:space="preserve">여                                        객      </t>
  </si>
  <si>
    <t xml:space="preserve">화               물    </t>
  </si>
  <si>
    <t>시  내  버  스</t>
  </si>
  <si>
    <t>시  외  버  스</t>
  </si>
  <si>
    <t>택     시</t>
  </si>
  <si>
    <t>일   반</t>
  </si>
  <si>
    <t>개   별</t>
  </si>
  <si>
    <t>용   달</t>
  </si>
  <si>
    <t>등록대수</t>
  </si>
  <si>
    <t>연 별 및 
사업소별</t>
  </si>
  <si>
    <t>총면적
(㎢)</t>
  </si>
  <si>
    <t>하수처리구역내</t>
  </si>
  <si>
    <t>하수처리구역 외</t>
  </si>
  <si>
    <t>하수도
보급률
(%)</t>
  </si>
  <si>
    <t xml:space="preserve">    하수종말처리인구(명)</t>
  </si>
  <si>
    <t xml:space="preserve">    폐수종말처리인구(명)</t>
  </si>
  <si>
    <t>면적
(㎢)</t>
  </si>
  <si>
    <t xml:space="preserve">    인   구  (명)</t>
  </si>
  <si>
    <t>1차처리
(b1)</t>
  </si>
  <si>
    <t>2차처리
(b2)</t>
  </si>
  <si>
    <t>3차처리
(b3)</t>
  </si>
  <si>
    <t>1차처리</t>
  </si>
  <si>
    <t>2차처리</t>
  </si>
  <si>
    <t>3차처리</t>
  </si>
  <si>
    <t>시가</t>
  </si>
  <si>
    <t>비시가</t>
  </si>
  <si>
    <t>연 별 및   
구 군 별</t>
  </si>
  <si>
    <t>연 별 및</t>
  </si>
  <si>
    <t>월    별</t>
  </si>
  <si>
    <t>단위:개소</t>
  </si>
  <si>
    <t>도시가스(LNG)</t>
  </si>
  <si>
    <t>프   로   판 (LPG)</t>
  </si>
  <si>
    <t xml:space="preserve">부   탄   </t>
  </si>
  <si>
    <t>연 별 및   분 기 별</t>
  </si>
  <si>
    <t>합     계</t>
  </si>
  <si>
    <t>관리자</t>
  </si>
  <si>
    <t>전문가 및 관련종사자</t>
  </si>
  <si>
    <t>사무종사자</t>
  </si>
  <si>
    <t>서비스종사자</t>
  </si>
  <si>
    <t>판매종사자</t>
  </si>
  <si>
    <t>기능원 및 관련기능</t>
  </si>
  <si>
    <t>장치, 기계조작 및</t>
  </si>
  <si>
    <t>단순노무종사자</t>
  </si>
  <si>
    <t>조립종사자</t>
  </si>
  <si>
    <t xml:space="preserve">      2/4</t>
  </si>
  <si>
    <t xml:space="preserve">      3/4</t>
  </si>
  <si>
    <t xml:space="preserve">      4/4</t>
  </si>
  <si>
    <t>자</t>
  </si>
  <si>
    <t>단위:천명,%</t>
  </si>
  <si>
    <t>도소매·
음식숙박업</t>
  </si>
  <si>
    <t>사업·개인·
공공서비스 
및 기타</t>
  </si>
  <si>
    <t>경제활동
참 가 율      (%)</t>
  </si>
  <si>
    <t>실 업 률  (%)</t>
  </si>
  <si>
    <t>경 제 활 동 인 구</t>
  </si>
  <si>
    <t>비 경 제  활 동 인 구</t>
  </si>
  <si>
    <t>가사·육아</t>
  </si>
  <si>
    <t>합              계</t>
  </si>
  <si>
    <t>남              자</t>
  </si>
  <si>
    <t>여              자</t>
  </si>
  <si>
    <t xml:space="preserve">  주:1)연소, 연로, 불구 등임</t>
  </si>
  <si>
    <t xml:space="preserve">  주:당해년도 12월 31일 현재 주민등록인구통계 결과임</t>
  </si>
  <si>
    <t xml:space="preserve">  주:1)외국인 세대수 제외</t>
  </si>
  <si>
    <t xml:space="preserve">     2)외국인 제외  </t>
  </si>
  <si>
    <t>자료:정책기획관실</t>
  </si>
  <si>
    <t>자료:소방안전본부</t>
  </si>
  <si>
    <t>자료:상수도사업본부</t>
  </si>
  <si>
    <t>자료:물관리과</t>
  </si>
  <si>
    <t>고용률
(%)</t>
  </si>
  <si>
    <r>
      <t>기  타</t>
    </r>
    <r>
      <rPr>
        <vertAlign val="superscript"/>
        <sz val="11"/>
        <rFont val="바탕체"/>
        <family val="1"/>
      </rPr>
      <t>1)</t>
    </r>
  </si>
  <si>
    <t>2 0 0 9</t>
  </si>
  <si>
    <t>의용소방대</t>
  </si>
  <si>
    <t>소방준감</t>
  </si>
  <si>
    <t>법원 · 지원</t>
  </si>
  <si>
    <t>검찰청   지  청</t>
  </si>
  <si>
    <r>
      <t>교도소</t>
    </r>
    <r>
      <rPr>
        <vertAlign val="superscript"/>
        <sz val="11"/>
        <rFont val="바탕체"/>
        <family val="1"/>
      </rPr>
      <t>2)</t>
    </r>
  </si>
  <si>
    <t>농  업</t>
  </si>
  <si>
    <r>
      <t>기타</t>
    </r>
    <r>
      <rPr>
        <vertAlign val="superscript"/>
        <sz val="11"/>
        <rFont val="바탕체"/>
        <family val="1"/>
      </rPr>
      <t>7)</t>
    </r>
  </si>
  <si>
    <r>
      <t>시</t>
    </r>
    <r>
      <rPr>
        <vertAlign val="superscript"/>
        <sz val="11"/>
        <rFont val="바탕체"/>
        <family val="1"/>
      </rPr>
      <t>1)</t>
    </r>
  </si>
  <si>
    <t>시</t>
  </si>
  <si>
    <t>읍·면</t>
  </si>
  <si>
    <t xml:space="preserve">     2)소년원, 구치소 등 포함   </t>
  </si>
  <si>
    <t xml:space="preserve">     3)우편집중국 북구 포함, 우편취급소 제외</t>
  </si>
  <si>
    <t xml:space="preserve">     4)본청은 제외   </t>
  </si>
  <si>
    <t xml:space="preserve">  주:대구광역시 및 경상북도 전체 헌혈자 수 임</t>
  </si>
  <si>
    <t xml:space="preserve">     사회 간접 자본  및 기타서비스업</t>
  </si>
  <si>
    <t>농림어업숙련종사자</t>
  </si>
  <si>
    <t>…</t>
  </si>
  <si>
    <t>낙동강</t>
  </si>
  <si>
    <t>2 0 1 0</t>
  </si>
  <si>
    <t>자료:「경제활동인구조사」통계청 고용통계과</t>
  </si>
  <si>
    <t xml:space="preserve"> 2 0 1 0 </t>
  </si>
  <si>
    <t xml:space="preserve"> 2. 구·군별 세대 및 인구 </t>
  </si>
  <si>
    <t>단위 : 명, 톤</t>
  </si>
  <si>
    <t>2 0 1 1</t>
  </si>
  <si>
    <t>동·읍·면</t>
  </si>
  <si>
    <t>소방서</t>
  </si>
  <si>
    <t xml:space="preserve"> 2 0 1 1 </t>
  </si>
  <si>
    <t>정 무 직</t>
  </si>
  <si>
    <t>여성의용소방대</t>
  </si>
  <si>
    <t>달성소방서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</si>
  <si>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</si>
  <si>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</si>
  <si>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</si>
  <si>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</si>
  <si>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</si>
  <si>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일 반 용</t>
  </si>
  <si>
    <r>
      <t>원·정수 판매</t>
    </r>
    <r>
      <rPr>
        <vertAlign val="superscript"/>
        <sz val="11"/>
        <rFont val="바탕체"/>
        <family val="1"/>
      </rPr>
      <t>1)</t>
    </r>
  </si>
  <si>
    <t>여</t>
  </si>
  <si>
    <t>15세이상
 인    구</t>
  </si>
  <si>
    <t>농림어업</t>
  </si>
  <si>
    <t xml:space="preserve">     광업·제조업</t>
  </si>
  <si>
    <t>전기·운수·
통신·금융</t>
  </si>
  <si>
    <t>2 0 1 3</t>
  </si>
  <si>
    <t>연 별 및   구 군 별</t>
  </si>
  <si>
    <r>
      <t>세  대</t>
    </r>
    <r>
      <rPr>
        <vertAlign val="superscript"/>
        <sz val="11"/>
        <rFont val="바탕체"/>
        <family val="1"/>
      </rPr>
      <t>1)</t>
    </r>
  </si>
  <si>
    <t>인                                         구</t>
  </si>
  <si>
    <t>세대당     인  구</t>
  </si>
  <si>
    <r>
      <t>65세이상   고 령 자</t>
    </r>
    <r>
      <rPr>
        <vertAlign val="superscript"/>
        <sz val="11"/>
        <rFont val="바탕체"/>
        <family val="1"/>
      </rPr>
      <t>2)</t>
    </r>
  </si>
  <si>
    <t>인 구 밀 도</t>
  </si>
  <si>
    <t>합        계</t>
  </si>
  <si>
    <t>한     국     인</t>
  </si>
  <si>
    <t>외     국     인</t>
  </si>
  <si>
    <t>면 적(㎢)</t>
  </si>
  <si>
    <t>2 0 1 2</t>
  </si>
  <si>
    <t>2 0 1 3</t>
  </si>
  <si>
    <t>중     구</t>
  </si>
  <si>
    <t>동     구</t>
  </si>
  <si>
    <t>서     구</t>
  </si>
  <si>
    <t>남     구</t>
  </si>
  <si>
    <t>북     구</t>
  </si>
  <si>
    <t xml:space="preserve">     2. 외국인 제외</t>
  </si>
  <si>
    <t xml:space="preserve">  주:1. 5, 0자 연도는 인구주택총조사(5년마다 실시), 기타년도는 주민등록인구통계 자료</t>
  </si>
  <si>
    <t>자료:정책기획관실</t>
  </si>
  <si>
    <t>미  상</t>
  </si>
  <si>
    <t>5 ~ 9</t>
  </si>
  <si>
    <t>0 ~ 4세</t>
  </si>
  <si>
    <t>구성비</t>
  </si>
  <si>
    <t>인  구</t>
  </si>
  <si>
    <t>성 별 및     5세계급별</t>
  </si>
  <si>
    <t>3. 연령(5세계급) 및 성별 인구</t>
  </si>
  <si>
    <t xml:space="preserve"> 2 0 1 3 </t>
  </si>
  <si>
    <t xml:space="preserve"> 2 0 1 2 </t>
  </si>
  <si>
    <t xml:space="preserve">   대응구조과</t>
  </si>
  <si>
    <t xml:space="preserve">   예방안전과</t>
  </si>
  <si>
    <t xml:space="preserve">   소방행정과</t>
  </si>
  <si>
    <t>소 방 안 전 본 부</t>
  </si>
  <si>
    <t xml:space="preserve">   방재대책과</t>
  </si>
  <si>
    <t xml:space="preserve">   도  로  과</t>
  </si>
  <si>
    <t xml:space="preserve">   건설산업과</t>
  </si>
  <si>
    <t>건 설 방 재 국</t>
  </si>
  <si>
    <t>시설안전관리사업소</t>
  </si>
  <si>
    <t>자료:정책기획관실</t>
  </si>
  <si>
    <t>중    구</t>
  </si>
  <si>
    <t>2 0 1 3</t>
  </si>
  <si>
    <t>기능직</t>
  </si>
  <si>
    <t>별정직</t>
  </si>
  <si>
    <t>일               반              직</t>
  </si>
  <si>
    <t>연 별 및   구 군 별</t>
  </si>
  <si>
    <t xml:space="preserve"> 8. 동·읍·면  공 무 원</t>
  </si>
  <si>
    <t xml:space="preserve">      2.소방안전본부는 시본청공무원에 포함</t>
  </si>
  <si>
    <t xml:space="preserve">   주:1.합계란에 의용소방대원 제외</t>
  </si>
  <si>
    <t>전문직</t>
  </si>
  <si>
    <t>일반직</t>
  </si>
  <si>
    <t xml:space="preserve">      9. 소   방   공   무   원  </t>
  </si>
  <si>
    <t xml:space="preserve">  주:1)직속기관중 소방서는 소방관서에만 집계</t>
  </si>
  <si>
    <t>자료:구·군</t>
  </si>
  <si>
    <t>119안전센터</t>
  </si>
  <si>
    <t>소방  본부</t>
  </si>
  <si>
    <t>순찰지구대·파출소</t>
  </si>
  <si>
    <t>사 업 소</t>
  </si>
  <si>
    <t>출   장   소</t>
  </si>
  <si>
    <t>직속기관</t>
  </si>
  <si>
    <t>동읍면</t>
  </si>
  <si>
    <t>협     동     조     합</t>
  </si>
  <si>
    <t>한국
농어촌
공사</t>
  </si>
  <si>
    <r>
      <t>신문사</t>
    </r>
    <r>
      <rPr>
        <vertAlign val="superscript"/>
        <sz val="10"/>
        <rFont val="바탕체"/>
        <family val="1"/>
      </rPr>
      <t>6)</t>
    </r>
  </si>
  <si>
    <r>
      <t>방송사</t>
    </r>
    <r>
      <rPr>
        <vertAlign val="superscript"/>
        <sz val="10"/>
        <rFont val="바탕체"/>
        <family val="1"/>
      </rPr>
      <t>5)</t>
    </r>
  </si>
  <si>
    <r>
      <t>기  타  중앙직속기관</t>
    </r>
    <r>
      <rPr>
        <vertAlign val="superscript"/>
        <sz val="11"/>
        <rFont val="바탕체"/>
        <family val="1"/>
      </rPr>
      <t>4)</t>
    </r>
  </si>
  <si>
    <t>국립농산물품질관리원</t>
  </si>
  <si>
    <r>
      <t>우체국    관 서</t>
    </r>
    <r>
      <rPr>
        <vertAlign val="superscript"/>
        <sz val="11"/>
        <rFont val="바탕체"/>
        <family val="1"/>
      </rPr>
      <t>3)</t>
    </r>
  </si>
  <si>
    <t xml:space="preserve">  법 원 검 찰 관 서 </t>
  </si>
  <si>
    <t>경  찰 ·  소   방   관   서</t>
  </si>
  <si>
    <t>지    방    행    정    관    서</t>
  </si>
  <si>
    <t xml:space="preserve">  주:1)이륜자동차 미포함</t>
  </si>
  <si>
    <t>자료:교통정책과, 교통관리과</t>
  </si>
  <si>
    <t>이 륜 자 동 차</t>
  </si>
  <si>
    <t>11.  자 동 차  등 록</t>
  </si>
  <si>
    <t>자료:대중교통과, 택시운영과</t>
  </si>
  <si>
    <t>전     세</t>
  </si>
  <si>
    <t xml:space="preserve">12. 영 업 용 자 동 차 업 종 별 수 송 </t>
  </si>
  <si>
    <t xml:space="preserve">  주:승차기준임</t>
  </si>
  <si>
    <t>자료:대구도시철도공사</t>
  </si>
  <si>
    <t>유공자</t>
  </si>
  <si>
    <t>장애인</t>
  </si>
  <si>
    <t>경로자</t>
  </si>
  <si>
    <t>할인</t>
  </si>
  <si>
    <t>일반</t>
  </si>
  <si>
    <t>어린이</t>
  </si>
  <si>
    <t>청소년</t>
  </si>
  <si>
    <t>기타</t>
  </si>
  <si>
    <t>우   대   권</t>
  </si>
  <si>
    <t>보   통   권</t>
  </si>
  <si>
    <t>후불카드</t>
  </si>
  <si>
    <t>선  불  카  드</t>
  </si>
  <si>
    <t>합계</t>
  </si>
  <si>
    <t>연 별 및 
월    별</t>
  </si>
  <si>
    <t>단위:명</t>
  </si>
  <si>
    <t xml:space="preserve">     13.  지  하  철  수  송</t>
  </si>
  <si>
    <t xml:space="preserve">  주:운항(여객기·화물기포함), 여객(유아포함), 화물(수화물·우편포함)</t>
  </si>
  <si>
    <t>자료:한국공항공사 대구지사</t>
  </si>
  <si>
    <t>여  객</t>
  </si>
  <si>
    <t>운 항</t>
  </si>
  <si>
    <t>출      국</t>
  </si>
  <si>
    <t>입     국</t>
  </si>
  <si>
    <t>계</t>
  </si>
  <si>
    <t>출         발</t>
  </si>
  <si>
    <t>도       착</t>
  </si>
  <si>
    <t>국             제           선</t>
  </si>
  <si>
    <t>국         내          선</t>
  </si>
  <si>
    <t>연 별 및 월    별</t>
  </si>
  <si>
    <t>단위:편,명,톤</t>
  </si>
  <si>
    <t xml:space="preserve">      14.  항    공    수    송</t>
  </si>
  <si>
    <t>자료:대구지방경찰청</t>
  </si>
  <si>
    <t xml:space="preserve">         2               종</t>
  </si>
  <si>
    <t xml:space="preserve">     1                  종</t>
  </si>
  <si>
    <t>연 별 및 성    별</t>
  </si>
  <si>
    <t xml:space="preserve">  15.  운  전  면  허  소  지  자</t>
  </si>
  <si>
    <t>자료:대구지방경찰청</t>
  </si>
  <si>
    <t xml:space="preserve">16. 운  전  면  허  시  험  실  시  </t>
  </si>
  <si>
    <t xml:space="preserve">  주:1)수성구 별정국에 가창별정국(달성군)포함</t>
  </si>
  <si>
    <t>자료:경북지방우정청</t>
  </si>
  <si>
    <t>우 편 집 중 국</t>
  </si>
  <si>
    <t>대구수성우체국</t>
  </si>
  <si>
    <t>대구 우체국</t>
  </si>
  <si>
    <t>…</t>
  </si>
  <si>
    <t>여</t>
  </si>
  <si>
    <t>남</t>
  </si>
  <si>
    <t>우  편   취급소</t>
  </si>
  <si>
    <r>
      <t>별정국</t>
    </r>
    <r>
      <rPr>
        <vertAlign val="superscript"/>
        <sz val="11"/>
        <rFont val="바탕체"/>
        <family val="1"/>
      </rPr>
      <t>1)</t>
    </r>
  </si>
  <si>
    <t>우표류 판매소</t>
  </si>
  <si>
    <t>수송장비</t>
  </si>
  <si>
    <t>사서함 시설수</t>
  </si>
  <si>
    <t>우     체     통</t>
  </si>
  <si>
    <t>우      체     국       수</t>
  </si>
  <si>
    <t>연 별 및      우체국별</t>
  </si>
  <si>
    <t>단위:개</t>
  </si>
  <si>
    <t xml:space="preserve">17.  우   편   시   설  </t>
  </si>
  <si>
    <t>소       포</t>
  </si>
  <si>
    <t>특       수</t>
  </si>
  <si>
    <t>일      반</t>
  </si>
  <si>
    <t>총       계</t>
  </si>
  <si>
    <t>연 별 및         우체국별</t>
  </si>
  <si>
    <t>18.  우  편  요  금  수  입</t>
  </si>
  <si>
    <t>(개)</t>
  </si>
  <si>
    <t>19.  상     수      도</t>
  </si>
  <si>
    <t>총인구
(명)</t>
  </si>
  <si>
    <t>수 계</t>
  </si>
  <si>
    <t>연 별 및  구 군 별</t>
  </si>
  <si>
    <t>단위:명, ㎢, %</t>
  </si>
  <si>
    <t xml:space="preserve">    20.  하수도 인구 및 보급률</t>
  </si>
  <si>
    <t xml:space="preserve">  주:1)타 자치단체 원·정수 판매량(북부:칠곡, 수성:경산, 달성:창녕)</t>
  </si>
  <si>
    <t>공업용</t>
  </si>
  <si>
    <t>21.  급  수  사  용  량</t>
  </si>
  <si>
    <t xml:space="preserve">  주:1)타 자치단체 원·정수 판매수입(북부:칠곡, 달성:창녕)</t>
  </si>
  <si>
    <t>자료:상수도사업본부</t>
  </si>
  <si>
    <t xml:space="preserve">     22.  급  수  사  용  료  부  과</t>
  </si>
  <si>
    <t>자료:대한적십자사 대구경북혈액원</t>
  </si>
  <si>
    <t>2 0 1 3</t>
  </si>
  <si>
    <t>계</t>
  </si>
  <si>
    <t>50세이상</t>
  </si>
  <si>
    <t xml:space="preserve">     혈      액      형      별</t>
  </si>
  <si>
    <t xml:space="preserve">       연           령           별</t>
  </si>
  <si>
    <t>연   별</t>
  </si>
  <si>
    <t>2 0 1 3</t>
  </si>
  <si>
    <t>…</t>
  </si>
  <si>
    <t>여</t>
  </si>
  <si>
    <t>남</t>
  </si>
  <si>
    <t>기   타</t>
  </si>
  <si>
    <t>군  인</t>
  </si>
  <si>
    <t>회 사 원</t>
  </si>
  <si>
    <t>공 무 원</t>
  </si>
  <si>
    <t>학   생</t>
  </si>
  <si>
    <t>기타</t>
  </si>
  <si>
    <t>직장</t>
  </si>
  <si>
    <t>학  교</t>
  </si>
  <si>
    <t>예비군
훈련장</t>
  </si>
  <si>
    <t>군부대</t>
  </si>
  <si>
    <t>가  두</t>
  </si>
  <si>
    <t>헌혈의집</t>
  </si>
  <si>
    <t>혈 액 원</t>
  </si>
  <si>
    <t>직               업          별</t>
  </si>
  <si>
    <t>장                    소                    별</t>
  </si>
  <si>
    <t>단위:명</t>
  </si>
  <si>
    <t xml:space="preserve"> 2013. 1/4</t>
  </si>
  <si>
    <t>연 별 및  
분 기 별</t>
  </si>
  <si>
    <t>27. 경 제 활 동 인 구 총 괄</t>
  </si>
  <si>
    <t xml:space="preserve"> 2012. 1/4</t>
  </si>
  <si>
    <t>합    계</t>
  </si>
  <si>
    <t>연 별 및   분 기 별</t>
  </si>
  <si>
    <t>단위:천명,%</t>
  </si>
  <si>
    <t>28.  산  업  별   취  업  자</t>
  </si>
  <si>
    <t>2013. 1/4</t>
  </si>
  <si>
    <t>29.  직  업  별   취  업  자</t>
  </si>
  <si>
    <t>25. 헌  혈  사  업  실  적</t>
  </si>
  <si>
    <t xml:space="preserve">     2)외국인 제외</t>
  </si>
  <si>
    <t xml:space="preserve">     1)외국인 세대수 제외('98년부터 적용)</t>
  </si>
  <si>
    <t xml:space="preserve">  주:1990년까지는 상주인구조사 결과이며, 1991년 이후는 주민등록인구통계 결과임(외국인 포함)</t>
  </si>
  <si>
    <t>자료:정책기획관</t>
  </si>
  <si>
    <t>2 0 1 3</t>
  </si>
  <si>
    <t>2 0 1 2</t>
  </si>
  <si>
    <t>2 0 1 1</t>
  </si>
  <si>
    <t>여</t>
  </si>
  <si>
    <t>남</t>
  </si>
  <si>
    <t>면적(㎢)</t>
  </si>
  <si>
    <t>외국인</t>
  </si>
  <si>
    <t>한국인</t>
  </si>
  <si>
    <t>총  수</t>
  </si>
  <si>
    <t>총 수</t>
  </si>
  <si>
    <t>인구
밀도</t>
  </si>
  <si>
    <r>
      <t>65세이상
고령자</t>
    </r>
    <r>
      <rPr>
        <vertAlign val="superscript"/>
        <sz val="11"/>
        <rFont val="바탕체"/>
        <family val="1"/>
      </rPr>
      <t>2)</t>
    </r>
  </si>
  <si>
    <t>세대당 
인  구</t>
  </si>
  <si>
    <t>인  구
증가율(%)</t>
  </si>
  <si>
    <t>등            록            인           구</t>
  </si>
  <si>
    <r>
      <t>세 대</t>
    </r>
    <r>
      <rPr>
        <vertAlign val="superscript"/>
        <sz val="11"/>
        <rFont val="바탕체"/>
        <family val="1"/>
      </rPr>
      <t>1)</t>
    </r>
  </si>
  <si>
    <t>인구밀도</t>
  </si>
  <si>
    <t>인  구
증가율
(%)</t>
  </si>
  <si>
    <t>단위:세대,명</t>
  </si>
  <si>
    <t xml:space="preserve"> 가. 등 록 인 구 추 이</t>
  </si>
  <si>
    <t>1. 인 구 추 이</t>
  </si>
  <si>
    <t xml:space="preserve">    Ⅲ. 인           구   </t>
  </si>
  <si>
    <t xml:space="preserve">     2.전문직은 일반직에 포함되어 있음</t>
  </si>
  <si>
    <t xml:space="preserve">  주:1.( )는 국가직공무원수 임</t>
  </si>
  <si>
    <t xml:space="preserve"> 기 능 직</t>
  </si>
  <si>
    <t>지 도 사</t>
  </si>
  <si>
    <t>지 도 관</t>
  </si>
  <si>
    <t>연 구 사</t>
  </si>
  <si>
    <t>연 구 관</t>
  </si>
  <si>
    <t>전문경력관</t>
  </si>
  <si>
    <t>일 반 직</t>
  </si>
  <si>
    <t>고위공무원</t>
  </si>
  <si>
    <t>특 정 직</t>
  </si>
  <si>
    <t>별 정 직</t>
  </si>
  <si>
    <t>구·군</t>
  </si>
  <si>
    <t>시의회사무처,직속기관 
및 시 사업소</t>
  </si>
  <si>
    <t>본  청</t>
  </si>
  <si>
    <t>합  계</t>
  </si>
  <si>
    <t>연 별 및  
직 능 별</t>
  </si>
  <si>
    <t>단위:명</t>
  </si>
  <si>
    <t xml:space="preserve">   1.  공 무 원  총 괄</t>
  </si>
  <si>
    <t xml:space="preserve">    ⅩⅦ. 공공행정 및 사법</t>
  </si>
  <si>
    <t xml:space="preserve">     1)전문직 포함 </t>
  </si>
  <si>
    <t xml:space="preserve">  주:( )는 국가직공무원수임</t>
  </si>
  <si>
    <t xml:space="preserve">   119특수구조단</t>
  </si>
  <si>
    <t xml:space="preserve">   119종합상황실</t>
  </si>
  <si>
    <t xml:space="preserve">   교통관리과</t>
  </si>
  <si>
    <t xml:space="preserve">   대중교통과</t>
  </si>
  <si>
    <t xml:space="preserve">   교통정책과</t>
  </si>
  <si>
    <t>교    통    국</t>
  </si>
  <si>
    <t xml:space="preserve">   혁신도시지원단</t>
  </si>
  <si>
    <t xml:space="preserve">   토지정보과</t>
  </si>
  <si>
    <t xml:space="preserve">   도시재생과</t>
  </si>
  <si>
    <t xml:space="preserve">   건축주택과</t>
  </si>
  <si>
    <t xml:space="preserve">   도시계획과</t>
  </si>
  <si>
    <t>도시주택국</t>
  </si>
  <si>
    <t xml:space="preserve">   공원녹지과</t>
  </si>
  <si>
    <t xml:space="preserve">   물관리과</t>
  </si>
  <si>
    <t xml:space="preserve">   자원순환과</t>
  </si>
  <si>
    <t xml:space="preserve">   환경정책과</t>
  </si>
  <si>
    <t>환 경 녹 지 국</t>
  </si>
  <si>
    <t xml:space="preserve">   식품안전과</t>
  </si>
  <si>
    <t xml:space="preserve">   여성청소년가족과</t>
  </si>
  <si>
    <t xml:space="preserve">   저출산고령사회과</t>
  </si>
  <si>
    <t xml:space="preserve">   복지정책관실</t>
  </si>
  <si>
    <t>사회복지여성국</t>
  </si>
  <si>
    <t xml:space="preserve">   관광문화재과</t>
  </si>
  <si>
    <t xml:space="preserve">   체육진흥과</t>
  </si>
  <si>
    <t xml:space="preserve">   문화산업과</t>
  </si>
  <si>
    <t xml:space="preserve">   문화예술과</t>
  </si>
  <si>
    <t>문화체육관광국</t>
  </si>
  <si>
    <t xml:space="preserve">   의료산업과</t>
  </si>
  <si>
    <t xml:space="preserve">   첨단의료복합단지</t>
  </si>
  <si>
    <t xml:space="preserve">   보건정책과</t>
  </si>
  <si>
    <t>첨단의료산업국</t>
  </si>
  <si>
    <t xml:space="preserve">   녹색에너지과</t>
  </si>
  <si>
    <t xml:space="preserve">   섬유패션과</t>
  </si>
  <si>
    <t xml:space="preserve">   기계자동차과</t>
  </si>
  <si>
    <t xml:space="preserve">   ICT융합산업과</t>
  </si>
  <si>
    <t xml:space="preserve">   과학기술정책관</t>
  </si>
  <si>
    <t>창조과학산업국</t>
  </si>
  <si>
    <t xml:space="preserve">   농산유통과</t>
  </si>
  <si>
    <t xml:space="preserve">   국제통상과</t>
  </si>
  <si>
    <t xml:space="preserve">   산업입지과</t>
  </si>
  <si>
    <t xml:space="preserve">   투자정책관실</t>
  </si>
  <si>
    <t xml:space="preserve">   고용노동과</t>
  </si>
  <si>
    <t xml:space="preserve">   경제정책과</t>
  </si>
  <si>
    <t>경제통상국</t>
  </si>
  <si>
    <t xml:space="preserve">   회계과</t>
  </si>
  <si>
    <t xml:space="preserve">   시민봉사과</t>
  </si>
  <si>
    <t xml:space="preserve">   민생사법경찰단</t>
  </si>
  <si>
    <t xml:space="preserve">   안전총괄과</t>
  </si>
  <si>
    <t xml:space="preserve">   자치행정과</t>
  </si>
  <si>
    <t xml:space="preserve">   총무인력과</t>
  </si>
  <si>
    <t xml:space="preserve">안 전 행 정 국 </t>
  </si>
  <si>
    <t xml:space="preserve">   정보통신담당관실</t>
  </si>
  <si>
    <t xml:space="preserve">   교육협력담당관실</t>
  </si>
  <si>
    <t xml:space="preserve">   법무담당관실</t>
  </si>
  <si>
    <t xml:space="preserve">   세정담당관실</t>
  </si>
  <si>
    <t xml:space="preserve">   평가담당관실</t>
  </si>
  <si>
    <t xml:space="preserve">   예산담당관실                     </t>
  </si>
  <si>
    <t xml:space="preserve">   정책기획관실</t>
  </si>
  <si>
    <t>기 획 조 정 실</t>
  </si>
  <si>
    <t>감  사  관  실</t>
  </si>
  <si>
    <t>도시디자인총괄본부</t>
  </si>
  <si>
    <t>대변인실</t>
  </si>
  <si>
    <t>2 0 1 3</t>
  </si>
  <si>
    <t>…</t>
  </si>
  <si>
    <t>나</t>
  </si>
  <si>
    <t>가</t>
  </si>
  <si>
    <t>3~4급</t>
  </si>
  <si>
    <t>1급</t>
  </si>
  <si>
    <t>기능직</t>
  </si>
  <si>
    <t>지도사</t>
  </si>
  <si>
    <t>지도관</t>
  </si>
  <si>
    <t>연구사</t>
  </si>
  <si>
    <t>연구관</t>
  </si>
  <si>
    <r>
      <t xml:space="preserve">         일              반               직</t>
    </r>
    <r>
      <rPr>
        <vertAlign val="superscript"/>
        <sz val="10"/>
        <rFont val="바탕체"/>
        <family val="1"/>
      </rPr>
      <t>1)</t>
    </r>
  </si>
  <si>
    <t>고위 
공무원</t>
  </si>
  <si>
    <t>특정직</t>
  </si>
  <si>
    <t>별정직</t>
  </si>
  <si>
    <t>정무직</t>
  </si>
  <si>
    <t>합  계</t>
  </si>
  <si>
    <t>연 별 및 실 과 별</t>
  </si>
  <si>
    <t>단위 : 명</t>
  </si>
  <si>
    <t xml:space="preserve">    2.  시 본 청 공 무 원</t>
  </si>
  <si>
    <t>대구경북자유구역청</t>
  </si>
  <si>
    <t>대구시민회관</t>
  </si>
  <si>
    <t>대구미술관</t>
  </si>
  <si>
    <t>서울본부</t>
  </si>
  <si>
    <t>차량등록사업소</t>
  </si>
  <si>
    <t>도시철도건설본부</t>
  </si>
  <si>
    <t>건설본부</t>
  </si>
  <si>
    <t>수목원관리사무소</t>
  </si>
  <si>
    <t>두류공원관리사무소</t>
  </si>
  <si>
    <t>앞산공원관리사무소</t>
  </si>
  <si>
    <t>달성공원관리사무소</t>
  </si>
  <si>
    <t>팔공산자연공원
관리사무소</t>
  </si>
  <si>
    <t>상수도사업본부</t>
  </si>
  <si>
    <t>환경자원사업소</t>
  </si>
  <si>
    <t>어린이회관</t>
  </si>
  <si>
    <t>동부여성문화회관</t>
  </si>
  <si>
    <t>여 성 회 관</t>
  </si>
  <si>
    <t>종합복지회관</t>
  </si>
  <si>
    <t>체육시설관리사무소</t>
  </si>
  <si>
    <t>문화예술회관</t>
  </si>
  <si>
    <t>농수산물도매시장
관리사무소</t>
  </si>
  <si>
    <t>소   방   서</t>
  </si>
  <si>
    <t>농업기술센터</t>
  </si>
  <si>
    <t>보건환경연구원</t>
  </si>
  <si>
    <t>공무원교육원</t>
  </si>
  <si>
    <t>의 회 사 무 처</t>
  </si>
  <si>
    <t>…</t>
  </si>
  <si>
    <t>나</t>
  </si>
  <si>
    <t>가</t>
  </si>
  <si>
    <t>2~3급</t>
  </si>
  <si>
    <t>1급</t>
  </si>
  <si>
    <t>기능직</t>
  </si>
  <si>
    <t>지도사</t>
  </si>
  <si>
    <t>지도관</t>
  </si>
  <si>
    <t>연구사</t>
  </si>
  <si>
    <t>연구관</t>
  </si>
  <si>
    <t xml:space="preserve">        일              반               직</t>
  </si>
  <si>
    <t>고위
공무원</t>
  </si>
  <si>
    <t>특정직</t>
  </si>
  <si>
    <t>별정직</t>
  </si>
  <si>
    <t>합   계</t>
  </si>
  <si>
    <t>연별 및 기관별</t>
  </si>
  <si>
    <t>단위 : 명</t>
  </si>
  <si>
    <t xml:space="preserve">     3. 시의회 사무처, 시 직속기관 및 시 사업소 공무원</t>
  </si>
  <si>
    <t xml:space="preserve">     2)( )는 국가공무원수임.</t>
  </si>
  <si>
    <t xml:space="preserve">  주:1)구·군청 의회, 동읍면 공무원 포함</t>
  </si>
  <si>
    <t>전문
경력관</t>
  </si>
  <si>
    <t>일                       반                      직</t>
  </si>
  <si>
    <t>합  계</t>
  </si>
  <si>
    <t>연별및 
구군별</t>
  </si>
  <si>
    <t>단위:명</t>
  </si>
  <si>
    <t xml:space="preserve">     4. 구·군 공 무 원</t>
  </si>
  <si>
    <t>○ 달성군(시설관리사업소. 시설관리사업소 폐지 '04.04)</t>
  </si>
  <si>
    <t>○ 달서구(없음, 웃는아트센타 폐지 '10.8)</t>
  </si>
  <si>
    <t>○ 수성구(없음, 수성아트피아 폐지 '10.8.)</t>
  </si>
  <si>
    <t>○ 북구(북구문화회관)</t>
  </si>
  <si>
    <t>○ 남구(대덕문화전당)</t>
  </si>
  <si>
    <t>○ 서구(서구문화회관)</t>
  </si>
  <si>
    <t>○ 동구(없음, 아양아트센터 폐지 '13.07)</t>
  </si>
  <si>
    <t>○ 달성군 읍면출장소(공단, 서재)</t>
  </si>
  <si>
    <t>○ 중구(봉산문화회관)</t>
  </si>
  <si>
    <t>&lt;출장소&gt;</t>
  </si>
  <si>
    <t>&lt;구군 사업소&gt;</t>
  </si>
  <si>
    <t>○ 달성군(환경자원사업소)</t>
  </si>
  <si>
    <t>○ 달성군(농업기술센터)</t>
  </si>
  <si>
    <r>
      <t>○ 달서구(도시철도건설본부, 시설안전관리사업소, 종합복지회관, 문화예술회관, 수목원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두류공원)</t>
    </r>
  </si>
  <si>
    <t>○ 8개 구군 (보건소)</t>
  </si>
  <si>
    <t>○ 수성구(대구미술관, 체육시설관리사무소, 차량등록, 어린이회관)</t>
  </si>
  <si>
    <t>&lt;구군 직속기관&gt;</t>
  </si>
  <si>
    <t>○ 북구(농수산물도매시장, 여성회관)</t>
  </si>
  <si>
    <t>○ 남구(상수도사업본부, 앞산공원관리)</t>
  </si>
  <si>
    <t>○ 서구(없음)</t>
  </si>
  <si>
    <t>○ 수성구(보건환경연구원)</t>
  </si>
  <si>
    <t>○ 동구(팔공산자연공원, 동부여성회관)</t>
  </si>
  <si>
    <t>○ 동구(농업기술센터)</t>
  </si>
  <si>
    <t>○ 중구(건설본부, 대구시민회관, 달성공원)</t>
  </si>
  <si>
    <t>○ 중구(공무원교육원)</t>
  </si>
  <si>
    <t>&lt;시 사업소&gt;</t>
  </si>
  <si>
    <t>&lt;시 직속기관&gt;</t>
  </si>
  <si>
    <t xml:space="preserve">     7)신용협동조합과 신협지소 등 포함</t>
  </si>
  <si>
    <t xml:space="preserve">     6)종합일간신문사에 한함.</t>
  </si>
  <si>
    <t xml:space="preserve">     5)라디오방송국 포함, 유선방송 제외</t>
  </si>
  <si>
    <t xml:space="preserve">  9. 관 내 관 공 서 및 주 요 기 관</t>
  </si>
  <si>
    <t>자료:한국전력공사 대구지사</t>
  </si>
  <si>
    <t>제조업</t>
  </si>
  <si>
    <t>광   업</t>
  </si>
  <si>
    <t>농  림    수산업</t>
  </si>
  <si>
    <t>점유율(%)</t>
  </si>
  <si>
    <t xml:space="preserve">   산       업        용</t>
  </si>
  <si>
    <t>가 정 용</t>
  </si>
  <si>
    <t>연 별 및 월    별</t>
  </si>
  <si>
    <t xml:space="preserve"> ２. 용 도 별  전  력  사  용  량</t>
  </si>
  <si>
    <t>자료:기계에너지과</t>
  </si>
  <si>
    <t>판매량(t)</t>
  </si>
  <si>
    <t>판매량(1,000㎥)</t>
  </si>
  <si>
    <t>4. 가  스  공  급  량</t>
  </si>
  <si>
    <t>자료:행복민원과</t>
  </si>
  <si>
    <t>12 월</t>
  </si>
  <si>
    <t>11 월</t>
  </si>
  <si>
    <t>10 월</t>
  </si>
  <si>
    <t xml:space="preserve"> 4 월</t>
  </si>
  <si>
    <t xml:space="preserve"> 3 월</t>
  </si>
  <si>
    <t xml:space="preserve"> 2 월</t>
  </si>
  <si>
    <t xml:space="preserve"> 1 월</t>
  </si>
  <si>
    <t>61세이상</t>
  </si>
  <si>
    <t>51∼60세</t>
  </si>
  <si>
    <t>41∼50세</t>
  </si>
  <si>
    <t>31∼40세</t>
  </si>
  <si>
    <t>21∼30세</t>
  </si>
  <si>
    <t>20세이하</t>
  </si>
  <si>
    <t>10년복수</t>
  </si>
  <si>
    <t>5년복수</t>
  </si>
  <si>
    <t>5년미만
복수</t>
  </si>
  <si>
    <t>1년복수</t>
  </si>
  <si>
    <t>1년단수</t>
  </si>
  <si>
    <t>여행증명</t>
  </si>
  <si>
    <t>일반</t>
  </si>
  <si>
    <t>거주</t>
  </si>
  <si>
    <t>관용</t>
  </si>
  <si>
    <t>여</t>
  </si>
  <si>
    <t>남</t>
  </si>
  <si>
    <t>연              령              별</t>
  </si>
  <si>
    <t>기        간        별</t>
  </si>
  <si>
    <t>목     적     별</t>
  </si>
  <si>
    <t>성    별</t>
  </si>
  <si>
    <t>합  계</t>
  </si>
  <si>
    <t>연별및     월  별</t>
  </si>
  <si>
    <t>단위:명</t>
  </si>
  <si>
    <t xml:space="preserve">     11. 여  권  발  급</t>
  </si>
</sst>
</file>

<file path=xl/styles.xml><?xml version="1.0" encoding="utf-8"?>
<styleSheet xmlns="http://schemas.openxmlformats.org/spreadsheetml/2006/main">
  <numFmts count="6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\(0\)"/>
    <numFmt numFmtId="179" formatCode="#,##0_);\(#,##0\)"/>
    <numFmt numFmtId="180" formatCode="\(#,##0\)"/>
    <numFmt numFmtId="181" formatCode="\(#,##0\);\(&quot;-&quot;#,##0\);\(\ \ \);"/>
    <numFmt numFmtId="182" formatCode="#,##0;\-#,##0;&quot;-&quot;"/>
    <numFmt numFmtId="183" formatCode="#,##0;\-#,##0;&quot; &quot;"/>
    <numFmt numFmtId="184" formatCode="#,##0;[Red]#,##0"/>
    <numFmt numFmtId="185" formatCode="#,##0;\-#,##0;&quot;-&quot;;"/>
    <numFmt numFmtId="186" formatCode="#,##0_ "/>
    <numFmt numFmtId="187" formatCode="#,##0;\-#,##0;&quot; &quot;;"/>
    <numFmt numFmtId="188" formatCode="#,##0.0;\-#,##0.0;&quot;-&quot;"/>
    <numFmt numFmtId="189" formatCode="#,##0;\-#,##0;&quot;&quot;"/>
    <numFmt numFmtId="190" formatCode="0.0_ "/>
    <numFmt numFmtId="191" formatCode="#,##0.0_ "/>
    <numFmt numFmtId="192" formatCode="_-* #,##0_-;\-* #,##0_-;_-* &quot; &quot;_-;_-@_-"/>
    <numFmt numFmtId="193" formatCode="_-* #,##0.0_-;\-* #,##0.0_-;_-* &quot; &quot;_-;_-@_-"/>
    <numFmt numFmtId="194" formatCode="_-* #,##0.0_-;\-* #,##0.0_-;_-* &quot;-&quot;?_-;_-@_-"/>
    <numFmt numFmtId="195" formatCode="_-* #,##0.0_-;\-* #,##0.0_-;_-* &quot;-&quot;_-;_-@_-"/>
    <numFmt numFmtId="196" formatCode="_ * #,##0_ ;_ * \-#,##0_ ;_ * &quot; &quot;_ ;_ @_ "/>
    <numFmt numFmtId="197" formatCode="_-* #,##0.00_-;\-* #,##0.00_-;_-* &quot;-&quot;_-;_-@_-"/>
    <numFmt numFmtId="198" formatCode="0.00_ "/>
    <numFmt numFmtId="199" formatCode="#,##0.00_ "/>
    <numFmt numFmtId="200" formatCode="_-* #,##0.00_-;\-* #,##0.00_-;_-* &quot;-&quot;?_-;_-@_-"/>
    <numFmt numFmtId="201" formatCode="0_ "/>
    <numFmt numFmtId="202" formatCode="#,##0.000"/>
    <numFmt numFmtId="203" formatCode="#,##0.00;[Red]#,##0.00"/>
    <numFmt numFmtId="204" formatCode="0.000_ "/>
    <numFmt numFmtId="205" formatCode="0.0"/>
    <numFmt numFmtId="206" formatCode="yyyy&quot;년&quot;\ m&quot;월&quot;"/>
    <numFmt numFmtId="207" formatCode="yyyy&quot;/&quot;m&quot;/&quot;d"/>
    <numFmt numFmtId="208" formatCode="\(0.0\)"/>
    <numFmt numFmtId="209" formatCode="\(\-0.0\)"/>
    <numFmt numFmtId="210" formatCode="mm&quot;월&quot;\ dd&quot;일&quot;"/>
    <numFmt numFmtId="211" formatCode="yy&quot;-&quot;m&quot;-&quot;d"/>
    <numFmt numFmtId="212" formatCode="\(0%\)"/>
    <numFmt numFmtId="213" formatCode="0.000"/>
    <numFmt numFmtId="214" formatCode="0.0000000"/>
    <numFmt numFmtId="215" formatCode="0.000000"/>
    <numFmt numFmtId="216" formatCode="0.00000"/>
    <numFmt numFmtId="217" formatCode="0.0000"/>
    <numFmt numFmtId="218" formatCode="000\-000"/>
    <numFmt numFmtId="219" formatCode="0.0_);[Red]\(0.0\)"/>
    <numFmt numFmtId="220" formatCode="#,##0;\-#,##0;&quot;0&quot;"/>
    <numFmt numFmtId="221" formatCode="#,##0.0"/>
    <numFmt numFmtId="222" formatCode="#,##0.0_);[Red]\(#,##0.0\)"/>
    <numFmt numFmtId="223" formatCode="#,##0_);[Red]\(#,##0\)"/>
    <numFmt numFmtId="224" formatCode="#,##0.0;[Red]#,##0.0"/>
    <numFmt numFmtId="225" formatCode="_-* #,##0_-;&quot;₩&quot;\!\-* #,##0_-;_-* &quot;-&quot;_-;_-@_-"/>
    <numFmt numFmtId="226" formatCode="#,##0.000_ "/>
    <numFmt numFmtId="227" formatCode="[$-412]yyyy&quot;년&quot;\ m&quot;월&quot;\ d&quot;일&quot;\ dddd"/>
    <numFmt numFmtId="228" formatCode="[$-412]AM/PM\ h:mm:ss"/>
    <numFmt numFmtId="229" formatCode="#,##0,"/>
  </numFmts>
  <fonts count="72"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sz val="11"/>
      <name val="바탕체"/>
      <family val="1"/>
    </font>
    <font>
      <b/>
      <sz val="14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vertAlign val="superscript"/>
      <sz val="10"/>
      <name val="바탕체"/>
      <family val="1"/>
    </font>
    <font>
      <sz val="9"/>
      <name val="돋움"/>
      <family val="3"/>
    </font>
    <font>
      <b/>
      <sz val="16"/>
      <name val="돋움"/>
      <family val="3"/>
    </font>
    <font>
      <vertAlign val="superscript"/>
      <sz val="11"/>
      <name val="바탕체"/>
      <family val="1"/>
    </font>
    <font>
      <sz val="9"/>
      <name val="바탕체"/>
      <family val="1"/>
    </font>
    <font>
      <vertAlign val="superscript"/>
      <sz val="9"/>
      <name val="바탕체"/>
      <family val="1"/>
    </font>
    <font>
      <sz val="11"/>
      <color indexed="8"/>
      <name val="바탕체"/>
      <family val="1"/>
    </font>
    <font>
      <sz val="11"/>
      <name val="바탕"/>
      <family val="1"/>
    </font>
    <font>
      <b/>
      <sz val="12"/>
      <name val="바탕체"/>
      <family val="1"/>
    </font>
    <font>
      <sz val="11"/>
      <color indexed="10"/>
      <name val="바탕체"/>
      <family val="1"/>
    </font>
    <font>
      <sz val="9"/>
      <name val="굴림"/>
      <family val="3"/>
    </font>
    <font>
      <b/>
      <sz val="10"/>
      <name val="돋움"/>
      <family val="3"/>
    </font>
    <font>
      <sz val="14"/>
      <name val="바탕체"/>
      <family val="1"/>
    </font>
    <font>
      <b/>
      <sz val="9"/>
      <name val="굴림"/>
      <family val="3"/>
    </font>
    <font>
      <sz val="12"/>
      <name val="돋움"/>
      <family val="3"/>
    </font>
    <font>
      <b/>
      <sz val="11"/>
      <name val="바탕체"/>
      <family val="1"/>
    </font>
    <font>
      <b/>
      <sz val="10"/>
      <name val="바탕체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b/>
      <sz val="16"/>
      <name val="바탕체"/>
      <family val="1"/>
    </font>
    <font>
      <b/>
      <sz val="11"/>
      <name val="굴림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4"/>
      <color indexed="8"/>
      <name val="바탕체"/>
      <family val="1"/>
    </font>
    <font>
      <sz val="12"/>
      <color indexed="8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theme="1"/>
      <name val="바탕체"/>
      <family val="1"/>
    </font>
    <font>
      <b/>
      <sz val="14"/>
      <color theme="1"/>
      <name val="바탕체"/>
      <family val="1"/>
    </font>
    <font>
      <sz val="12"/>
      <color theme="1"/>
      <name val="바탕체"/>
      <family val="1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1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11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746">
    <xf numFmtId="0" fontId="0" fillId="0" borderId="0" xfId="0" applyAlignment="1">
      <alignment vertical="center"/>
    </xf>
    <xf numFmtId="186" fontId="8" fillId="0" borderId="12" xfId="79" applyNumberFormat="1" applyFont="1" applyFill="1" applyBorder="1" applyAlignment="1">
      <alignment horizontal="center" vertical="center"/>
      <protection/>
    </xf>
    <xf numFmtId="186" fontId="8" fillId="0" borderId="13" xfId="79" applyNumberFormat="1" applyFont="1" applyFill="1" applyBorder="1" applyAlignment="1">
      <alignment horizontal="center" vertical="center"/>
      <protection/>
    </xf>
    <xf numFmtId="186" fontId="8" fillId="0" borderId="14" xfId="79" applyNumberFormat="1" applyFont="1" applyFill="1" applyBorder="1" applyAlignment="1">
      <alignment horizontal="center" vertical="center"/>
      <protection/>
    </xf>
    <xf numFmtId="186" fontId="14" fillId="0" borderId="15" xfId="79" applyNumberFormat="1" applyFont="1" applyBorder="1" applyAlignment="1">
      <alignment vertical="center"/>
      <protection/>
    </xf>
    <xf numFmtId="186" fontId="14" fillId="0" borderId="0" xfId="79" applyNumberFormat="1" applyFont="1" applyBorder="1" applyAlignment="1">
      <alignment vertical="center"/>
      <protection/>
    </xf>
    <xf numFmtId="186" fontId="14" fillId="0" borderId="13" xfId="79" applyNumberFormat="1" applyFont="1" applyBorder="1" applyAlignment="1">
      <alignment vertical="center"/>
      <protection/>
    </xf>
    <xf numFmtId="186" fontId="14" fillId="0" borderId="16" xfId="79" applyNumberFormat="1" applyFont="1" applyBorder="1" applyAlignment="1">
      <alignment vertical="center"/>
      <protection/>
    </xf>
    <xf numFmtId="43" fontId="8" fillId="0" borderId="0" xfId="51" applyNumberFormat="1" applyFont="1" applyFill="1" applyBorder="1" applyAlignment="1">
      <alignment horizontal="right" vertical="center"/>
    </xf>
    <xf numFmtId="41" fontId="8" fillId="0" borderId="0" xfId="51" applyNumberFormat="1" applyFont="1" applyFill="1" applyBorder="1" applyAlignment="1">
      <alignment horizontal="right" vertical="center"/>
    </xf>
    <xf numFmtId="43" fontId="8" fillId="0" borderId="16" xfId="51" applyNumberFormat="1" applyFont="1" applyFill="1" applyBorder="1" applyAlignment="1">
      <alignment horizontal="right" vertical="center"/>
    </xf>
    <xf numFmtId="41" fontId="8" fillId="0" borderId="16" xfId="51" applyNumberFormat="1" applyFont="1" applyFill="1" applyBorder="1" applyAlignment="1">
      <alignment horizontal="right" vertical="center"/>
    </xf>
    <xf numFmtId="41" fontId="6" fillId="0" borderId="0" xfId="76" applyNumberFormat="1" applyFont="1">
      <alignment vertical="center"/>
      <protection/>
    </xf>
    <xf numFmtId="41" fontId="6" fillId="0" borderId="0" xfId="51" applyFont="1" applyFill="1" applyBorder="1" applyAlignment="1">
      <alignment horizontal="right" vertical="center"/>
    </xf>
    <xf numFmtId="41" fontId="6" fillId="0" borderId="0" xfId="51" applyFont="1" applyFill="1" applyBorder="1" applyAlignment="1">
      <alignment vertical="center"/>
    </xf>
    <xf numFmtId="41" fontId="6" fillId="0" borderId="0" xfId="51" applyNumberFormat="1" applyFont="1" applyFill="1" applyBorder="1" applyAlignment="1">
      <alignment horizontal="right" vertical="center"/>
    </xf>
    <xf numFmtId="0" fontId="6" fillId="0" borderId="0" xfId="69" applyFont="1" applyFill="1">
      <alignment/>
      <protection/>
    </xf>
    <xf numFmtId="186" fontId="6" fillId="0" borderId="0" xfId="69" applyNumberFormat="1" applyFont="1" applyFill="1">
      <alignment/>
      <protection/>
    </xf>
    <xf numFmtId="0" fontId="6" fillId="0" borderId="0" xfId="69" applyFont="1" applyFill="1" applyAlignment="1">
      <alignment horizontal="left" vertical="center"/>
      <protection/>
    </xf>
    <xf numFmtId="0" fontId="6" fillId="0" borderId="12" xfId="69" applyFont="1" applyFill="1" applyBorder="1" applyAlignment="1">
      <alignment horizontal="center" vertical="center"/>
      <protection/>
    </xf>
    <xf numFmtId="0" fontId="6" fillId="0" borderId="17" xfId="69" applyFont="1" applyFill="1" applyBorder="1" applyAlignment="1">
      <alignment horizontal="center" vertical="center"/>
      <protection/>
    </xf>
    <xf numFmtId="186" fontId="6" fillId="0" borderId="0" xfId="69" applyNumberFormat="1" applyFont="1" applyFill="1" applyAlignment="1">
      <alignment vertical="center"/>
      <protection/>
    </xf>
    <xf numFmtId="0" fontId="6" fillId="0" borderId="0" xfId="69" applyFont="1" applyFill="1" applyAlignment="1">
      <alignment vertical="center"/>
      <protection/>
    </xf>
    <xf numFmtId="0" fontId="6" fillId="0" borderId="18" xfId="69" applyFont="1" applyFill="1" applyBorder="1" applyAlignment="1">
      <alignment horizontal="center" vertical="center"/>
      <protection/>
    </xf>
    <xf numFmtId="0" fontId="6" fillId="0" borderId="19" xfId="69" applyFont="1" applyFill="1" applyBorder="1" applyAlignment="1">
      <alignment horizontal="center" vertical="center"/>
      <protection/>
    </xf>
    <xf numFmtId="186" fontId="6" fillId="0" borderId="0" xfId="69" applyNumberFormat="1" applyFont="1" applyFill="1" applyBorder="1" applyAlignment="1">
      <alignment vertical="center"/>
      <protection/>
    </xf>
    <xf numFmtId="198" fontId="6" fillId="0" borderId="0" xfId="68" applyNumberFormat="1" applyFont="1" applyFill="1" applyBorder="1" applyAlignment="1">
      <alignment vertical="center"/>
    </xf>
    <xf numFmtId="41" fontId="6" fillId="0" borderId="0" xfId="69" applyNumberFormat="1" applyFont="1" applyFill="1" applyBorder="1" applyAlignment="1">
      <alignment vertical="center"/>
      <protection/>
    </xf>
    <xf numFmtId="0" fontId="6" fillId="0" borderId="20" xfId="69" applyFont="1" applyFill="1" applyBorder="1" applyAlignment="1">
      <alignment horizontal="center" vertical="center"/>
      <protection/>
    </xf>
    <xf numFmtId="41" fontId="6" fillId="0" borderId="16" xfId="69" applyNumberFormat="1" applyFont="1" applyFill="1" applyBorder="1" applyAlignment="1">
      <alignment vertical="center"/>
      <protection/>
    </xf>
    <xf numFmtId="0" fontId="6" fillId="0" borderId="0" xfId="69" applyFont="1" applyFill="1" applyAlignment="1">
      <alignment horizontal="left"/>
      <protection/>
    </xf>
    <xf numFmtId="0" fontId="0" fillId="0" borderId="0" xfId="69" applyFont="1" applyFill="1">
      <alignment/>
      <protection/>
    </xf>
    <xf numFmtId="0" fontId="6" fillId="0" borderId="0" xfId="69" applyFont="1" applyFill="1" applyBorder="1" applyAlignment="1">
      <alignment horizontal="left"/>
      <protection/>
    </xf>
    <xf numFmtId="0" fontId="0" fillId="0" borderId="0" xfId="69" applyFont="1" applyFill="1">
      <alignment/>
      <protection/>
    </xf>
    <xf numFmtId="0" fontId="7" fillId="0" borderId="0" xfId="69" applyFont="1" applyFill="1" applyAlignment="1">
      <alignment horizontal="left"/>
      <protection/>
    </xf>
    <xf numFmtId="43" fontId="6" fillId="0" borderId="0" xfId="69" applyNumberFormat="1" applyFont="1" applyFill="1">
      <alignment/>
      <protection/>
    </xf>
    <xf numFmtId="198" fontId="6" fillId="0" borderId="21" xfId="68" applyNumberFormat="1" applyFont="1" applyFill="1" applyBorder="1" applyAlignment="1">
      <alignment vertical="center"/>
    </xf>
    <xf numFmtId="41" fontId="6" fillId="0" borderId="0" xfId="69" applyNumberFormat="1" applyFont="1" applyFill="1" applyAlignment="1">
      <alignment vertical="center"/>
      <protection/>
    </xf>
    <xf numFmtId="0" fontId="6" fillId="0" borderId="0" xfId="69" applyFont="1" applyFill="1" applyBorder="1" applyAlignment="1">
      <alignment vertical="center"/>
      <protection/>
    </xf>
    <xf numFmtId="185" fontId="6" fillId="0" borderId="0" xfId="68" applyNumberFormat="1" applyFont="1" applyFill="1" applyBorder="1" applyAlignment="1">
      <alignment vertical="center"/>
    </xf>
    <xf numFmtId="41" fontId="6" fillId="0" borderId="16" xfId="68" applyNumberFormat="1" applyFont="1" applyFill="1" applyBorder="1" applyAlignment="1">
      <alignment vertical="center"/>
    </xf>
    <xf numFmtId="43" fontId="6" fillId="0" borderId="16" xfId="68" applyNumberFormat="1" applyFont="1" applyFill="1" applyBorder="1" applyAlignment="1">
      <alignment vertical="center"/>
    </xf>
    <xf numFmtId="185" fontId="6" fillId="0" borderId="16" xfId="68" applyNumberFormat="1" applyFont="1" applyFill="1" applyBorder="1" applyAlignment="1">
      <alignment vertical="center"/>
    </xf>
    <xf numFmtId="198" fontId="6" fillId="0" borderId="0" xfId="68" applyNumberFormat="1" applyFont="1" applyFill="1" applyAlignment="1">
      <alignment/>
    </xf>
    <xf numFmtId="41" fontId="6" fillId="0" borderId="0" xfId="69" applyNumberFormat="1" applyFont="1" applyFill="1">
      <alignment/>
      <protection/>
    </xf>
    <xf numFmtId="41" fontId="0" fillId="0" borderId="0" xfId="69" applyNumberFormat="1" applyFont="1" applyFill="1">
      <alignment/>
      <protection/>
    </xf>
    <xf numFmtId="43" fontId="0" fillId="0" borderId="0" xfId="69" applyNumberFormat="1" applyFont="1" applyFill="1">
      <alignment/>
      <protection/>
    </xf>
    <xf numFmtId="0" fontId="2" fillId="0" borderId="0" xfId="69" applyFont="1" applyFill="1">
      <alignment/>
      <protection/>
    </xf>
    <xf numFmtId="0" fontId="6" fillId="0" borderId="0" xfId="69" applyFont="1" applyFill="1" applyBorder="1" applyAlignment="1">
      <alignment horizontal="center" vertical="center" wrapText="1"/>
      <protection/>
    </xf>
    <xf numFmtId="182" fontId="6" fillId="0" borderId="0" xfId="51" applyNumberFormat="1" applyFont="1" applyFill="1" applyBorder="1" applyAlignment="1">
      <alignment vertical="center"/>
    </xf>
    <xf numFmtId="183" fontId="6" fillId="0" borderId="15" xfId="51" applyNumberFormat="1" applyFont="1" applyFill="1" applyBorder="1" applyAlignment="1">
      <alignment vertical="center"/>
    </xf>
    <xf numFmtId="182" fontId="6" fillId="0" borderId="16" xfId="51" applyNumberFormat="1" applyFont="1" applyFill="1" applyBorder="1" applyAlignment="1">
      <alignment vertical="center"/>
    </xf>
    <xf numFmtId="0" fontId="6" fillId="0" borderId="0" xfId="69" applyFont="1" applyFill="1" applyBorder="1" applyAlignment="1">
      <alignment horizontal="left" vertical="center"/>
      <protection/>
    </xf>
    <xf numFmtId="0" fontId="7" fillId="0" borderId="0" xfId="69" applyFont="1" applyFill="1">
      <alignment/>
      <protection/>
    </xf>
    <xf numFmtId="0" fontId="9" fillId="0" borderId="0" xfId="69" applyFont="1" applyFill="1">
      <alignment/>
      <protection/>
    </xf>
    <xf numFmtId="0" fontId="8" fillId="0" borderId="0" xfId="69" applyFont="1" applyFill="1" applyAlignment="1">
      <alignment vertical="center"/>
      <protection/>
    </xf>
    <xf numFmtId="0" fontId="8" fillId="0" borderId="12" xfId="69" applyFont="1" applyFill="1" applyBorder="1" applyAlignment="1">
      <alignment horizontal="center" vertical="center" wrapText="1"/>
      <protection/>
    </xf>
    <xf numFmtId="0" fontId="8" fillId="0" borderId="14" xfId="69" applyFont="1" applyFill="1" applyBorder="1" applyAlignment="1">
      <alignment horizontal="center" vertical="center"/>
      <protection/>
    </xf>
    <xf numFmtId="0" fontId="8" fillId="0" borderId="19" xfId="69" applyFont="1" applyFill="1" applyBorder="1" applyAlignment="1">
      <alignment horizontal="center" vertical="center"/>
      <protection/>
    </xf>
    <xf numFmtId="0" fontId="8" fillId="0" borderId="12" xfId="69" applyFont="1" applyFill="1" applyBorder="1" applyAlignment="1">
      <alignment horizontal="center" vertical="center"/>
      <protection/>
    </xf>
    <xf numFmtId="0" fontId="9" fillId="0" borderId="0" xfId="69" applyFont="1" applyFill="1" applyAlignment="1">
      <alignment vertical="center"/>
      <protection/>
    </xf>
    <xf numFmtId="0" fontId="8" fillId="0" borderId="14" xfId="69" applyFont="1" applyFill="1" applyBorder="1" applyAlignment="1">
      <alignment horizontal="center" vertical="center" wrapText="1"/>
      <protection/>
    </xf>
    <xf numFmtId="0" fontId="7" fillId="0" borderId="0" xfId="69" applyFont="1" applyFill="1" applyAlignment="1">
      <alignment vertical="center"/>
      <protection/>
    </xf>
    <xf numFmtId="0" fontId="8" fillId="0" borderId="0" xfId="69" applyFont="1" applyFill="1">
      <alignment/>
      <protection/>
    </xf>
    <xf numFmtId="3" fontId="8" fillId="0" borderId="0" xfId="69" applyNumberFormat="1" applyFont="1" applyFill="1" applyAlignment="1">
      <alignment vertical="center"/>
      <protection/>
    </xf>
    <xf numFmtId="0" fontId="8" fillId="0" borderId="0" xfId="69" applyFont="1" applyFill="1" applyBorder="1" applyAlignment="1">
      <alignment horizontal="left" vertical="center"/>
      <protection/>
    </xf>
    <xf numFmtId="0" fontId="8" fillId="0" borderId="0" xfId="69" applyFont="1" applyFill="1" applyAlignment="1">
      <alignment horizontal="left"/>
      <protection/>
    </xf>
    <xf numFmtId="0" fontId="8" fillId="0" borderId="0" xfId="69" applyFont="1" applyFill="1" applyAlignment="1">
      <alignment horizontal="left" vertical="center"/>
      <protection/>
    </xf>
    <xf numFmtId="0" fontId="6" fillId="0" borderId="14" xfId="69" applyFont="1" applyFill="1" applyBorder="1" applyAlignment="1">
      <alignment horizontal="center" vertical="center"/>
      <protection/>
    </xf>
    <xf numFmtId="41" fontId="6" fillId="0" borderId="0" xfId="51" applyNumberFormat="1" applyFont="1" applyFill="1" applyBorder="1" applyAlignment="1">
      <alignment vertical="center"/>
    </xf>
    <xf numFmtId="41" fontId="6" fillId="0" borderId="13" xfId="51" applyNumberFormat="1" applyFont="1" applyFill="1" applyBorder="1" applyAlignment="1">
      <alignment vertical="center"/>
    </xf>
    <xf numFmtId="41" fontId="6" fillId="0" borderId="16" xfId="51" applyNumberFormat="1" applyFont="1" applyFill="1" applyBorder="1" applyAlignment="1">
      <alignment vertical="center"/>
    </xf>
    <xf numFmtId="41" fontId="6" fillId="0" borderId="16" xfId="51" applyNumberFormat="1" applyFont="1" applyFill="1" applyBorder="1" applyAlignment="1">
      <alignment horizontal="right" vertical="center"/>
    </xf>
    <xf numFmtId="41" fontId="2" fillId="0" borderId="0" xfId="51" applyNumberFormat="1" applyFont="1" applyFill="1" applyBorder="1" applyAlignment="1">
      <alignment vertical="center"/>
    </xf>
    <xf numFmtId="0" fontId="2" fillId="0" borderId="0" xfId="69" applyFont="1" applyFill="1" applyAlignment="1">
      <alignment horizontal="left"/>
      <protection/>
    </xf>
    <xf numFmtId="0" fontId="6" fillId="0" borderId="12" xfId="69" applyFont="1" applyFill="1" applyBorder="1" applyAlignment="1">
      <alignment horizontal="center" vertical="center" wrapText="1"/>
      <protection/>
    </xf>
    <xf numFmtId="0" fontId="6" fillId="0" borderId="22" xfId="69" applyFont="1" applyFill="1" applyBorder="1" applyAlignment="1">
      <alignment horizontal="center" vertical="center"/>
      <protection/>
    </xf>
    <xf numFmtId="41" fontId="6" fillId="0" borderId="0" xfId="69" applyNumberFormat="1" applyFont="1" applyFill="1" applyAlignment="1">
      <alignment horizontal="left" vertical="center"/>
      <protection/>
    </xf>
    <xf numFmtId="0" fontId="22" fillId="0" borderId="0" xfId="69" applyFont="1" applyFill="1" applyAlignment="1">
      <alignment horizontal="left"/>
      <protection/>
    </xf>
    <xf numFmtId="0" fontId="6" fillId="0" borderId="0" xfId="69" applyFont="1" applyFill="1" applyAlignment="1">
      <alignment vertical="center" wrapText="1"/>
      <protection/>
    </xf>
    <xf numFmtId="182" fontId="6" fillId="0" borderId="0" xfId="69" applyNumberFormat="1" applyFont="1" applyFill="1" applyAlignment="1">
      <alignment vertical="center"/>
      <protection/>
    </xf>
    <xf numFmtId="0" fontId="19" fillId="0" borderId="0" xfId="69" applyFont="1" applyFill="1">
      <alignment/>
      <protection/>
    </xf>
    <xf numFmtId="0" fontId="6" fillId="0" borderId="0" xfId="69" applyFont="1" applyFill="1" applyBorder="1">
      <alignment/>
      <protection/>
    </xf>
    <xf numFmtId="3" fontId="14" fillId="0" borderId="0" xfId="69" applyNumberFormat="1" applyFont="1" applyFill="1" applyAlignment="1">
      <alignment vertical="center"/>
      <protection/>
    </xf>
    <xf numFmtId="3" fontId="14" fillId="0" borderId="12" xfId="69" applyNumberFormat="1" applyFont="1" applyFill="1" applyBorder="1" applyAlignment="1">
      <alignment horizontal="center" vertical="center"/>
      <protection/>
    </xf>
    <xf numFmtId="3" fontId="14" fillId="0" borderId="19" xfId="69" applyNumberFormat="1" applyFont="1" applyFill="1" applyBorder="1" applyAlignment="1">
      <alignment horizontal="center" vertical="center"/>
      <protection/>
    </xf>
    <xf numFmtId="3" fontId="14" fillId="0" borderId="0" xfId="69" applyNumberFormat="1" applyFont="1" applyFill="1" applyAlignment="1">
      <alignment horizontal="center" vertical="center"/>
      <protection/>
    </xf>
    <xf numFmtId="3" fontId="14" fillId="0" borderId="14" xfId="69" applyNumberFormat="1" applyFont="1" applyFill="1" applyBorder="1" applyAlignment="1">
      <alignment horizontal="center" vertical="center"/>
      <protection/>
    </xf>
    <xf numFmtId="3" fontId="14" fillId="0" borderId="23" xfId="69" applyNumberFormat="1" applyFont="1" applyFill="1" applyBorder="1" applyAlignment="1">
      <alignment horizontal="center" vertical="center"/>
      <protection/>
    </xf>
    <xf numFmtId="3" fontId="14" fillId="0" borderId="0" xfId="69" applyNumberFormat="1" applyFont="1" applyFill="1" applyAlignment="1">
      <alignment/>
      <protection/>
    </xf>
    <xf numFmtId="182" fontId="0" fillId="0" borderId="0" xfId="69" applyNumberFormat="1" applyFont="1" applyFill="1" applyAlignment="1">
      <alignment horizontal="right"/>
      <protection/>
    </xf>
    <xf numFmtId="0" fontId="0" fillId="0" borderId="0" xfId="69" applyFont="1" applyFill="1" applyAlignment="1">
      <alignment horizontal="right"/>
      <protection/>
    </xf>
    <xf numFmtId="0" fontId="0" fillId="0" borderId="0" xfId="69" applyFont="1" applyFill="1" applyAlignment="1">
      <alignment horizontal="left"/>
      <protection/>
    </xf>
    <xf numFmtId="3" fontId="8" fillId="0" borderId="12" xfId="69" applyNumberFormat="1" applyFont="1" applyFill="1" applyBorder="1" applyAlignment="1">
      <alignment horizontal="center" vertical="center"/>
      <protection/>
    </xf>
    <xf numFmtId="3" fontId="8" fillId="0" borderId="19" xfId="69" applyNumberFormat="1" applyFont="1" applyFill="1" applyBorder="1" applyAlignment="1">
      <alignment horizontal="center" vertical="center"/>
      <protection/>
    </xf>
    <xf numFmtId="3" fontId="8" fillId="0" borderId="12" xfId="69" applyNumberFormat="1" applyFont="1" applyFill="1" applyBorder="1" applyAlignment="1">
      <alignment horizontal="center" vertical="center" wrapText="1"/>
      <protection/>
    </xf>
    <xf numFmtId="3" fontId="8" fillId="0" borderId="0" xfId="69" applyNumberFormat="1" applyFont="1" applyFill="1" applyAlignment="1">
      <alignment horizontal="left"/>
      <protection/>
    </xf>
    <xf numFmtId="3" fontId="8" fillId="0" borderId="0" xfId="69" applyNumberFormat="1" applyFont="1" applyFill="1">
      <alignment/>
      <protection/>
    </xf>
    <xf numFmtId="0" fontId="9" fillId="0" borderId="0" xfId="69" applyFont="1" applyFill="1" applyAlignment="1">
      <alignment horizontal="left"/>
      <protection/>
    </xf>
    <xf numFmtId="0" fontId="8" fillId="0" borderId="0" xfId="69" applyFont="1" applyFill="1" applyBorder="1">
      <alignment/>
      <protection/>
    </xf>
    <xf numFmtId="0" fontId="7" fillId="0" borderId="0" xfId="69" applyFont="1" applyFill="1" applyBorder="1" applyAlignment="1">
      <alignment horizontal="left"/>
      <protection/>
    </xf>
    <xf numFmtId="0" fontId="8" fillId="0" borderId="0" xfId="69" applyFont="1" applyFill="1" applyBorder="1" applyAlignment="1">
      <alignment horizontal="center"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9" fillId="0" borderId="0" xfId="69" applyFont="1">
      <alignment/>
      <protection/>
    </xf>
    <xf numFmtId="0" fontId="0" fillId="0" borderId="0" xfId="69" applyFont="1">
      <alignment/>
      <protection/>
    </xf>
    <xf numFmtId="41" fontId="6" fillId="0" borderId="0" xfId="68" applyNumberFormat="1" applyFont="1" applyFill="1" applyAlignment="1">
      <alignment/>
    </xf>
    <xf numFmtId="41" fontId="6" fillId="0" borderId="0" xfId="69" applyNumberFormat="1" applyFont="1" applyFill="1" applyAlignment="1">
      <alignment horizontal="left"/>
      <protection/>
    </xf>
    <xf numFmtId="0" fontId="0" fillId="0" borderId="0" xfId="69" applyFont="1" applyFill="1" applyBorder="1">
      <alignment/>
      <protection/>
    </xf>
    <xf numFmtId="41" fontId="0" fillId="0" borderId="0" xfId="69" applyNumberFormat="1" applyFont="1" applyFill="1">
      <alignment/>
      <protection/>
    </xf>
    <xf numFmtId="41" fontId="0" fillId="0" borderId="0" xfId="69" applyNumberFormat="1" applyFont="1" applyFill="1" applyAlignment="1">
      <alignment horizontal="left"/>
      <protection/>
    </xf>
    <xf numFmtId="0" fontId="6" fillId="0" borderId="0" xfId="69" applyFont="1" applyAlignment="1">
      <alignment horizontal="left" vertical="center"/>
      <protection/>
    </xf>
    <xf numFmtId="0" fontId="6" fillId="0" borderId="0" xfId="69" applyFont="1" applyAlignment="1">
      <alignment vertical="center"/>
      <protection/>
    </xf>
    <xf numFmtId="0" fontId="7" fillId="0" borderId="0" xfId="69" applyFont="1" applyAlignment="1">
      <alignment horizontal="left" vertical="center"/>
      <protection/>
    </xf>
    <xf numFmtId="186" fontId="6" fillId="0" borderId="0" xfId="69" applyNumberFormat="1" applyFont="1" applyAlignment="1">
      <alignment vertical="center"/>
      <protection/>
    </xf>
    <xf numFmtId="0" fontId="6" fillId="0" borderId="0" xfId="69" applyFont="1" applyAlignment="1">
      <alignment horizontal="left" vertical="top"/>
      <protection/>
    </xf>
    <xf numFmtId="0" fontId="6" fillId="0" borderId="12" xfId="69" applyFont="1" applyBorder="1" applyAlignment="1">
      <alignment horizontal="center" vertical="center"/>
      <protection/>
    </xf>
    <xf numFmtId="0" fontId="6" fillId="0" borderId="14" xfId="69" applyFont="1" applyBorder="1" applyAlignment="1">
      <alignment horizontal="left" vertical="center"/>
      <protection/>
    </xf>
    <xf numFmtId="0" fontId="6" fillId="0" borderId="19" xfId="69" applyFont="1" applyBorder="1" applyAlignment="1">
      <alignment horizontal="center" vertical="center"/>
      <protection/>
    </xf>
    <xf numFmtId="3" fontId="6" fillId="0" borderId="0" xfId="69" applyNumberFormat="1" applyFont="1" applyBorder="1" applyAlignment="1">
      <alignment vertical="center"/>
      <protection/>
    </xf>
    <xf numFmtId="182" fontId="6" fillId="0" borderId="0" xfId="69" applyNumberFormat="1" applyFont="1" applyAlignment="1">
      <alignment vertical="center"/>
      <protection/>
    </xf>
    <xf numFmtId="3" fontId="6" fillId="0" borderId="0" xfId="69" applyNumberFormat="1" applyFont="1" applyBorder="1" applyAlignment="1">
      <alignment horizontal="right" vertical="center"/>
      <protection/>
    </xf>
    <xf numFmtId="0" fontId="6" fillId="0" borderId="0" xfId="69" applyFont="1" applyBorder="1" applyAlignment="1">
      <alignment horizontal="center" vertical="center"/>
      <protection/>
    </xf>
    <xf numFmtId="186" fontId="0" fillId="0" borderId="0" xfId="69" applyNumberFormat="1" applyFont="1">
      <alignment/>
      <protection/>
    </xf>
    <xf numFmtId="182" fontId="6" fillId="0" borderId="0" xfId="69" applyNumberFormat="1" applyFont="1" applyFill="1" applyAlignment="1">
      <alignment horizontal="left" vertical="center"/>
      <protection/>
    </xf>
    <xf numFmtId="182" fontId="2" fillId="0" borderId="0" xfId="69" applyNumberFormat="1" applyFont="1" applyFill="1" applyAlignment="1">
      <alignment vertical="center"/>
      <protection/>
    </xf>
    <xf numFmtId="182" fontId="2" fillId="0" borderId="0" xfId="69" applyNumberFormat="1" applyFont="1" applyFill="1" applyAlignment="1">
      <alignment horizontal="left" vertical="center"/>
      <protection/>
    </xf>
    <xf numFmtId="182" fontId="6" fillId="0" borderId="12" xfId="69" applyNumberFormat="1" applyFont="1" applyFill="1" applyBorder="1" applyAlignment="1">
      <alignment horizontal="center" vertical="center"/>
      <protection/>
    </xf>
    <xf numFmtId="182" fontId="6" fillId="0" borderId="19" xfId="69" applyNumberFormat="1" applyFont="1" applyFill="1" applyBorder="1" applyAlignment="1">
      <alignment horizontal="center" vertical="center"/>
      <protection/>
    </xf>
    <xf numFmtId="190" fontId="6" fillId="0" borderId="0" xfId="68" applyNumberFormat="1" applyFont="1" applyFill="1" applyBorder="1" applyAlignment="1">
      <alignment vertical="center"/>
    </xf>
    <xf numFmtId="192" fontId="6" fillId="0" borderId="0" xfId="51" applyNumberFormat="1" applyFont="1" applyFill="1" applyBorder="1" applyAlignment="1">
      <alignment horizontal="right" vertical="center"/>
    </xf>
    <xf numFmtId="192" fontId="6" fillId="0" borderId="16" xfId="51" applyNumberFormat="1" applyFont="1" applyFill="1" applyBorder="1" applyAlignment="1">
      <alignment horizontal="right" vertical="center"/>
    </xf>
    <xf numFmtId="0" fontId="8" fillId="0" borderId="0" xfId="69" applyFont="1" applyFill="1" applyAlignment="1">
      <alignment horizontal="left" vertical="top"/>
      <protection/>
    </xf>
    <xf numFmtId="41" fontId="8" fillId="0" borderId="0" xfId="51" applyNumberFormat="1" applyFont="1" applyFill="1" applyAlignment="1">
      <alignment horizontal="right" vertical="center"/>
    </xf>
    <xf numFmtId="194" fontId="8" fillId="0" borderId="0" xfId="51" applyNumberFormat="1" applyFont="1" applyFill="1" applyAlignment="1">
      <alignment horizontal="right" vertical="center"/>
    </xf>
    <xf numFmtId="191" fontId="8" fillId="0" borderId="0" xfId="51" applyNumberFormat="1" applyFont="1" applyFill="1" applyAlignment="1">
      <alignment horizontal="right" vertical="center"/>
    </xf>
    <xf numFmtId="176" fontId="8" fillId="0" borderId="0" xfId="51" applyNumberFormat="1" applyFont="1" applyFill="1" applyAlignment="1">
      <alignment horizontal="right" vertical="center"/>
    </xf>
    <xf numFmtId="43" fontId="8" fillId="0" borderId="0" xfId="51" applyNumberFormat="1" applyFont="1" applyFill="1" applyAlignment="1">
      <alignment horizontal="right" vertical="center"/>
    </xf>
    <xf numFmtId="186" fontId="8" fillId="0" borderId="0" xfId="51" applyNumberFormat="1" applyFont="1" applyFill="1" applyAlignment="1">
      <alignment horizontal="right" vertical="center"/>
    </xf>
    <xf numFmtId="43" fontId="8" fillId="0" borderId="0" xfId="69" applyNumberFormat="1" applyFont="1" applyFill="1">
      <alignment/>
      <protection/>
    </xf>
    <xf numFmtId="43" fontId="9" fillId="0" borderId="0" xfId="69" applyNumberFormat="1" applyFont="1" applyFill="1">
      <alignment/>
      <protection/>
    </xf>
    <xf numFmtId="186" fontId="9" fillId="0" borderId="0" xfId="69" applyNumberFormat="1" applyFont="1" applyFill="1">
      <alignment/>
      <protection/>
    </xf>
    <xf numFmtId="0" fontId="24" fillId="0" borderId="0" xfId="69" applyFont="1" applyFill="1" applyAlignment="1">
      <alignment horizontal="left"/>
      <protection/>
    </xf>
    <xf numFmtId="0" fontId="24" fillId="0" borderId="0" xfId="69" applyFont="1" applyFill="1">
      <alignment/>
      <protection/>
    </xf>
    <xf numFmtId="43" fontId="24" fillId="0" borderId="0" xfId="69" applyNumberFormat="1" applyFont="1" applyFill="1">
      <alignment/>
      <protection/>
    </xf>
    <xf numFmtId="186" fontId="24" fillId="0" borderId="0" xfId="69" applyNumberFormat="1" applyFont="1" applyFill="1">
      <alignment/>
      <protection/>
    </xf>
    <xf numFmtId="43" fontId="0" fillId="0" borderId="0" xfId="69" applyNumberFormat="1" applyFont="1" applyFill="1">
      <alignment/>
      <protection/>
    </xf>
    <xf numFmtId="186" fontId="2" fillId="0" borderId="0" xfId="69" applyNumberFormat="1" applyFont="1" applyFill="1">
      <alignment/>
      <protection/>
    </xf>
    <xf numFmtId="186" fontId="7" fillId="0" borderId="0" xfId="69" applyNumberFormat="1" applyFont="1" applyFill="1" applyAlignment="1">
      <alignment horizontal="left"/>
      <protection/>
    </xf>
    <xf numFmtId="186" fontId="0" fillId="0" borderId="0" xfId="69" applyNumberFormat="1" applyFont="1" applyFill="1">
      <alignment/>
      <protection/>
    </xf>
    <xf numFmtId="186" fontId="7" fillId="0" borderId="0" xfId="69" applyNumberFormat="1" applyFont="1" applyFill="1">
      <alignment/>
      <protection/>
    </xf>
    <xf numFmtId="186" fontId="0" fillId="0" borderId="0" xfId="69" applyNumberFormat="1" applyFont="1" applyFill="1">
      <alignment/>
      <protection/>
    </xf>
    <xf numFmtId="194" fontId="7" fillId="0" borderId="0" xfId="69" applyNumberFormat="1" applyFont="1" applyFill="1" applyAlignment="1">
      <alignment horizontal="left"/>
      <protection/>
    </xf>
    <xf numFmtId="41" fontId="7" fillId="0" borderId="0" xfId="69" applyNumberFormat="1" applyFont="1" applyFill="1" applyAlignment="1">
      <alignment horizontal="center"/>
      <protection/>
    </xf>
    <xf numFmtId="194" fontId="7" fillId="0" borderId="0" xfId="69" applyNumberFormat="1" applyFont="1" applyFill="1" applyAlignment="1">
      <alignment horizontal="center"/>
      <protection/>
    </xf>
    <xf numFmtId="194" fontId="0" fillId="0" borderId="0" xfId="69" applyNumberFormat="1" applyFont="1" applyFill="1">
      <alignment/>
      <protection/>
    </xf>
    <xf numFmtId="194" fontId="6" fillId="0" borderId="0" xfId="69" applyNumberFormat="1" applyFont="1" applyFill="1" applyAlignment="1">
      <alignment vertical="center"/>
      <protection/>
    </xf>
    <xf numFmtId="194" fontId="6" fillId="0" borderId="0" xfId="68" applyNumberFormat="1" applyFont="1" applyFill="1" applyAlignment="1">
      <alignment vertical="center"/>
    </xf>
    <xf numFmtId="194" fontId="6" fillId="0" borderId="0" xfId="68" applyNumberFormat="1" applyFont="1" applyFill="1" applyBorder="1" applyAlignment="1">
      <alignment vertical="center"/>
    </xf>
    <xf numFmtId="194" fontId="6" fillId="0" borderId="0" xfId="69" applyNumberFormat="1" applyFont="1" applyFill="1">
      <alignment/>
      <protection/>
    </xf>
    <xf numFmtId="194" fontId="6" fillId="0" borderId="0" xfId="69" applyNumberFormat="1" applyFont="1" applyFill="1" applyAlignment="1">
      <alignment horizontal="left"/>
      <protection/>
    </xf>
    <xf numFmtId="194" fontId="6" fillId="0" borderId="0" xfId="68" applyNumberFormat="1" applyFont="1" applyFill="1" applyAlignment="1">
      <alignment/>
    </xf>
    <xf numFmtId="194" fontId="0" fillId="0" borderId="0" xfId="69" applyNumberFormat="1" applyFont="1" applyFill="1" applyAlignment="1">
      <alignment horizontal="left"/>
      <protection/>
    </xf>
    <xf numFmtId="186" fontId="2" fillId="0" borderId="0" xfId="69" applyNumberFormat="1" applyFont="1" applyFill="1" applyAlignment="1">
      <alignment horizontal="left"/>
      <protection/>
    </xf>
    <xf numFmtId="186" fontId="17" fillId="0" borderId="0" xfId="69" applyNumberFormat="1" applyFont="1" applyFill="1">
      <alignment/>
      <protection/>
    </xf>
    <xf numFmtId="194" fontId="17" fillId="0" borderId="0" xfId="69" applyNumberFormat="1" applyFont="1" applyFill="1">
      <alignment/>
      <protection/>
    </xf>
    <xf numFmtId="0" fontId="17" fillId="0" borderId="0" xfId="69" applyFont="1" applyFill="1" applyAlignment="1">
      <alignment horizontal="left"/>
      <protection/>
    </xf>
    <xf numFmtId="0" fontId="17" fillId="0" borderId="0" xfId="69" applyFont="1" applyFill="1">
      <alignment/>
      <protection/>
    </xf>
    <xf numFmtId="41" fontId="7" fillId="0" borderId="0" xfId="69" applyNumberFormat="1" applyFont="1" applyFill="1" applyAlignment="1">
      <alignment horizontal="left" vertical="center"/>
      <protection/>
    </xf>
    <xf numFmtId="41" fontId="18" fillId="0" borderId="0" xfId="69" applyNumberFormat="1" applyFont="1" applyFill="1" applyAlignment="1">
      <alignment horizontal="left" vertical="center"/>
      <protection/>
    </xf>
    <xf numFmtId="41" fontId="6" fillId="0" borderId="0" xfId="75" applyNumberFormat="1" applyFont="1">
      <alignment vertical="center"/>
      <protection/>
    </xf>
    <xf numFmtId="194" fontId="6" fillId="0" borderId="0" xfId="75" applyNumberFormat="1" applyFont="1">
      <alignment vertical="center"/>
      <protection/>
    </xf>
    <xf numFmtId="41" fontId="6" fillId="0" borderId="16" xfId="51" applyFont="1" applyFill="1" applyBorder="1" applyAlignment="1">
      <alignment vertical="center"/>
    </xf>
    <xf numFmtId="194" fontId="6" fillId="0" borderId="16" xfId="68" applyNumberFormat="1" applyFont="1" applyFill="1" applyBorder="1" applyAlignment="1">
      <alignment vertical="center"/>
    </xf>
    <xf numFmtId="41" fontId="6" fillId="0" borderId="0" xfId="68" applyNumberFormat="1" applyFont="1" applyFill="1" applyBorder="1" applyAlignment="1">
      <alignment vertical="center"/>
    </xf>
    <xf numFmtId="190" fontId="6" fillId="0" borderId="16" xfId="68" applyNumberFormat="1" applyFont="1" applyFill="1" applyBorder="1" applyAlignment="1">
      <alignment vertical="center"/>
    </xf>
    <xf numFmtId="198" fontId="0" fillId="0" borderId="0" xfId="68" applyNumberFormat="1" applyFont="1" applyFill="1" applyAlignment="1">
      <alignment/>
    </xf>
    <xf numFmtId="182" fontId="6" fillId="0" borderId="0" xfId="69" applyNumberFormat="1" applyFont="1" applyFill="1">
      <alignment/>
      <protection/>
    </xf>
    <xf numFmtId="41" fontId="8" fillId="0" borderId="0" xfId="77" applyNumberFormat="1" applyFont="1" applyFill="1" applyBorder="1" applyAlignment="1">
      <alignment horizontal="right" vertical="center" wrapText="1"/>
      <protection/>
    </xf>
    <xf numFmtId="41" fontId="8" fillId="0" borderId="0" xfId="69" applyNumberFormat="1" applyFont="1" applyFill="1">
      <alignment/>
      <protection/>
    </xf>
    <xf numFmtId="185" fontId="8" fillId="0" borderId="0" xfId="69" applyNumberFormat="1" applyFont="1" applyFill="1">
      <alignment/>
      <protection/>
    </xf>
    <xf numFmtId="41" fontId="14" fillId="0" borderId="0" xfId="79" applyNumberFormat="1" applyFont="1" applyFill="1" applyBorder="1" applyAlignment="1">
      <alignment horizontal="center" vertical="center"/>
      <protection/>
    </xf>
    <xf numFmtId="41" fontId="14" fillId="0" borderId="21" xfId="79" applyNumberFormat="1" applyFont="1" applyFill="1" applyBorder="1" applyAlignment="1">
      <alignment horizontal="center" vertical="center"/>
      <protection/>
    </xf>
    <xf numFmtId="199" fontId="6" fillId="0" borderId="0" xfId="68" applyNumberFormat="1" applyFont="1" applyFill="1" applyBorder="1" applyAlignment="1">
      <alignment vertical="center"/>
    </xf>
    <xf numFmtId="199" fontId="6" fillId="0" borderId="16" xfId="68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99" fontId="6" fillId="0" borderId="0" xfId="0" applyNumberFormat="1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186" fontId="6" fillId="0" borderId="16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86" fontId="6" fillId="0" borderId="24" xfId="0" applyNumberFormat="1" applyFont="1" applyFill="1" applyBorder="1" applyAlignment="1">
      <alignment vertical="center"/>
    </xf>
    <xf numFmtId="198" fontId="8" fillId="0" borderId="0" xfId="68" applyNumberFormat="1" applyFont="1" applyFill="1" applyAlignment="1">
      <alignment/>
    </xf>
    <xf numFmtId="41" fontId="8" fillId="0" borderId="0" xfId="78" applyNumberFormat="1" applyFont="1">
      <alignment vertical="center"/>
      <protection/>
    </xf>
    <xf numFmtId="41" fontId="8" fillId="0" borderId="0" xfId="51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190" fontId="6" fillId="0" borderId="21" xfId="68" applyNumberFormat="1" applyFont="1" applyFill="1" applyBorder="1" applyAlignment="1">
      <alignment vertical="center"/>
    </xf>
    <xf numFmtId="41" fontId="6" fillId="0" borderId="24" xfId="51" applyFont="1" applyFill="1" applyBorder="1" applyAlignment="1">
      <alignment horizontal="right"/>
    </xf>
    <xf numFmtId="41" fontId="6" fillId="0" borderId="20" xfId="51" applyFont="1" applyFill="1" applyBorder="1" applyAlignment="1">
      <alignment horizontal="right"/>
    </xf>
    <xf numFmtId="0" fontId="6" fillId="0" borderId="19" xfId="69" applyFont="1" applyFill="1" applyBorder="1" applyAlignment="1">
      <alignment horizontal="center" vertical="center" wrapText="1"/>
      <protection/>
    </xf>
    <xf numFmtId="0" fontId="6" fillId="0" borderId="14" xfId="69" applyFont="1" applyFill="1" applyBorder="1" applyAlignment="1">
      <alignment horizontal="center" vertical="center" wrapText="1"/>
      <protection/>
    </xf>
    <xf numFmtId="0" fontId="8" fillId="0" borderId="22" xfId="69" applyFont="1" applyFill="1" applyBorder="1" applyAlignment="1">
      <alignment horizontal="center" vertical="center"/>
      <protection/>
    </xf>
    <xf numFmtId="0" fontId="6" fillId="0" borderId="25" xfId="69" applyFont="1" applyFill="1" applyBorder="1" applyAlignment="1">
      <alignment horizontal="center" vertical="center"/>
      <protection/>
    </xf>
    <xf numFmtId="0" fontId="8" fillId="0" borderId="19" xfId="69" applyFont="1" applyFill="1" applyBorder="1" applyAlignment="1">
      <alignment horizontal="center" vertical="center" wrapText="1"/>
      <protection/>
    </xf>
    <xf numFmtId="0" fontId="8" fillId="0" borderId="24" xfId="69" applyFont="1" applyFill="1" applyBorder="1" applyAlignment="1">
      <alignment horizontal="center" vertical="center" wrapText="1"/>
      <protection/>
    </xf>
    <xf numFmtId="0" fontId="68" fillId="0" borderId="0" xfId="0" applyFont="1" applyFill="1" applyAlignment="1">
      <alignment vertical="center"/>
    </xf>
    <xf numFmtId="186" fontId="68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 horizontal="left" vertical="center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186" fontId="68" fillId="0" borderId="0" xfId="0" applyNumberFormat="1" applyFont="1" applyFill="1" applyAlignment="1">
      <alignment/>
    </xf>
    <xf numFmtId="186" fontId="70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vertical="center"/>
    </xf>
    <xf numFmtId="200" fontId="68" fillId="0" borderId="0" xfId="51" applyNumberFormat="1" applyFont="1" applyFill="1" applyBorder="1" applyAlignment="1">
      <alignment vertical="center"/>
    </xf>
    <xf numFmtId="0" fontId="68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68" fillId="0" borderId="0" xfId="0" applyFont="1" applyFill="1" applyBorder="1" applyAlignment="1">
      <alignment horizontal="left"/>
    </xf>
    <xf numFmtId="0" fontId="6" fillId="0" borderId="22" xfId="69" applyFont="1" applyFill="1" applyBorder="1" applyAlignment="1">
      <alignment horizontal="center" vertical="center" wrapText="1"/>
      <protection/>
    </xf>
    <xf numFmtId="186" fontId="2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200" fontId="6" fillId="0" borderId="0" xfId="51" applyNumberFormat="1" applyFont="1" applyFill="1" applyBorder="1" applyAlignment="1">
      <alignment vertical="center"/>
    </xf>
    <xf numFmtId="186" fontId="6" fillId="0" borderId="13" xfId="0" applyNumberFormat="1" applyFont="1" applyFill="1" applyBorder="1" applyAlignment="1">
      <alignment vertical="center"/>
    </xf>
    <xf numFmtId="199" fontId="6" fillId="0" borderId="16" xfId="0" applyNumberFormat="1" applyFont="1" applyFill="1" applyBorder="1" applyAlignment="1">
      <alignment vertical="center"/>
    </xf>
    <xf numFmtId="200" fontId="6" fillId="0" borderId="16" xfId="51" applyNumberFormat="1" applyFont="1" applyFill="1" applyBorder="1" applyAlignment="1">
      <alignment vertical="center"/>
    </xf>
    <xf numFmtId="43" fontId="6" fillId="0" borderId="16" xfId="69" applyNumberFormat="1" applyFont="1" applyFill="1" applyBorder="1" applyAlignment="1">
      <alignment vertical="center"/>
      <protection/>
    </xf>
    <xf numFmtId="41" fontId="8" fillId="0" borderId="16" xfId="69" applyNumberFormat="1" applyFont="1" applyFill="1" applyBorder="1" applyAlignment="1">
      <alignment vertical="center"/>
      <protection/>
    </xf>
    <xf numFmtId="185" fontId="6" fillId="0" borderId="16" xfId="69" applyNumberFormat="1" applyFont="1" applyFill="1" applyBorder="1" applyAlignment="1">
      <alignment vertical="center"/>
      <protection/>
    </xf>
    <xf numFmtId="43" fontId="6" fillId="0" borderId="0" xfId="69" applyNumberFormat="1" applyFont="1" applyFill="1" applyAlignment="1">
      <alignment vertical="center"/>
      <protection/>
    </xf>
    <xf numFmtId="0" fontId="6" fillId="0" borderId="24" xfId="69" applyFont="1" applyFill="1" applyBorder="1" applyAlignment="1">
      <alignment horizontal="center" vertical="center"/>
      <protection/>
    </xf>
    <xf numFmtId="41" fontId="8" fillId="0" borderId="0" xfId="69" applyNumberFormat="1" applyFont="1" applyFill="1" applyBorder="1" applyAlignment="1">
      <alignment vertical="center"/>
      <protection/>
    </xf>
    <xf numFmtId="186" fontId="6" fillId="0" borderId="24" xfId="69" applyNumberFormat="1" applyFont="1" applyFill="1" applyBorder="1" applyAlignment="1">
      <alignment vertical="center"/>
      <protection/>
    </xf>
    <xf numFmtId="199" fontId="6" fillId="0" borderId="0" xfId="69" applyNumberFormat="1" applyFont="1" applyFill="1" applyBorder="1" applyAlignment="1">
      <alignment vertical="center"/>
      <protection/>
    </xf>
    <xf numFmtId="185" fontId="6" fillId="0" borderId="0" xfId="69" applyNumberFormat="1" applyFont="1" applyFill="1" applyBorder="1" applyAlignment="1">
      <alignment vertical="center"/>
      <protection/>
    </xf>
    <xf numFmtId="43" fontId="6" fillId="0" borderId="0" xfId="69" applyNumberFormat="1" applyFont="1" applyFill="1" applyBorder="1" applyAlignment="1">
      <alignment vertical="center"/>
      <protection/>
    </xf>
    <xf numFmtId="199" fontId="6" fillId="0" borderId="21" xfId="69" applyNumberFormat="1" applyFont="1" applyFill="1" applyBorder="1" applyAlignment="1">
      <alignment vertical="center"/>
      <protection/>
    </xf>
    <xf numFmtId="186" fontId="16" fillId="0" borderId="21" xfId="69" applyNumberFormat="1" applyFont="1" applyFill="1" applyBorder="1" applyAlignment="1">
      <alignment vertical="center"/>
      <protection/>
    </xf>
    <xf numFmtId="186" fontId="6" fillId="0" borderId="21" xfId="69" applyNumberFormat="1" applyFont="1" applyFill="1" applyBorder="1" applyAlignment="1">
      <alignment vertical="center"/>
      <protection/>
    </xf>
    <xf numFmtId="43" fontId="6" fillId="0" borderId="19" xfId="69" applyNumberFormat="1" applyFont="1" applyFill="1" applyBorder="1" applyAlignment="1">
      <alignment horizontal="center" vertical="center"/>
      <protection/>
    </xf>
    <xf numFmtId="181" fontId="6" fillId="0" borderId="0" xfId="69" applyNumberFormat="1" applyFont="1" applyFill="1" applyBorder="1" applyAlignment="1">
      <alignment horizontal="left" vertical="center"/>
      <protection/>
    </xf>
    <xf numFmtId="185" fontId="6" fillId="0" borderId="16" xfId="69" applyNumberFormat="1" applyFont="1" applyFill="1" applyBorder="1" applyAlignment="1">
      <alignment horizontal="right" vertical="center"/>
      <protection/>
    </xf>
    <xf numFmtId="181" fontId="6" fillId="0" borderId="16" xfId="69" applyNumberFormat="1" applyFont="1" applyFill="1" applyBorder="1" applyAlignment="1">
      <alignment horizontal="left" vertical="center"/>
      <protection/>
    </xf>
    <xf numFmtId="3" fontId="6" fillId="0" borderId="16" xfId="69" applyNumberFormat="1" applyFont="1" applyFill="1" applyBorder="1" applyAlignment="1">
      <alignment vertical="center"/>
      <protection/>
    </xf>
    <xf numFmtId="178" fontId="6" fillId="0" borderId="16" xfId="69" applyNumberFormat="1" applyFont="1" applyFill="1" applyBorder="1" applyAlignment="1">
      <alignment horizontal="left" vertical="center"/>
      <protection/>
    </xf>
    <xf numFmtId="185" fontId="6" fillId="0" borderId="0" xfId="69" applyNumberFormat="1" applyFont="1" applyFill="1" applyBorder="1" applyAlignment="1">
      <alignment horizontal="right" vertical="center"/>
      <protection/>
    </xf>
    <xf numFmtId="182" fontId="6" fillId="0" borderId="0" xfId="69" applyNumberFormat="1" applyFont="1" applyFill="1" applyBorder="1" applyAlignment="1">
      <alignment vertical="center"/>
      <protection/>
    </xf>
    <xf numFmtId="178" fontId="6" fillId="0" borderId="0" xfId="69" applyNumberFormat="1" applyFont="1" applyFill="1" applyBorder="1" applyAlignment="1">
      <alignment horizontal="left" vertical="center"/>
      <protection/>
    </xf>
    <xf numFmtId="3" fontId="6" fillId="0" borderId="0" xfId="69" applyNumberFormat="1" applyFont="1" applyFill="1" applyBorder="1" applyAlignment="1">
      <alignment vertical="center"/>
      <protection/>
    </xf>
    <xf numFmtId="2" fontId="6" fillId="0" borderId="0" xfId="69" applyNumberFormat="1" applyFont="1" applyFill="1" applyBorder="1">
      <alignment/>
      <protection/>
    </xf>
    <xf numFmtId="178" fontId="6" fillId="0" borderId="0" xfId="69" applyNumberFormat="1" applyFont="1" applyFill="1" applyBorder="1" applyAlignment="1">
      <alignment vertical="center"/>
      <protection/>
    </xf>
    <xf numFmtId="0" fontId="6" fillId="0" borderId="24" xfId="69" applyFont="1" applyFill="1" applyBorder="1">
      <alignment/>
      <protection/>
    </xf>
    <xf numFmtId="41" fontId="6" fillId="0" borderId="0" xfId="69" applyNumberFormat="1" applyFont="1" applyFill="1" applyBorder="1" applyAlignment="1">
      <alignment horizontal="left" vertical="center"/>
      <protection/>
    </xf>
    <xf numFmtId="180" fontId="6" fillId="0" borderId="0" xfId="69" applyNumberFormat="1" applyFont="1" applyFill="1" applyBorder="1" applyAlignment="1">
      <alignment horizontal="left" vertical="center"/>
      <protection/>
    </xf>
    <xf numFmtId="41" fontId="6" fillId="0" borderId="0" xfId="69" applyNumberFormat="1" applyFont="1" applyFill="1" applyBorder="1" applyAlignment="1">
      <alignment horizontal="right" vertical="center" wrapText="1"/>
      <protection/>
    </xf>
    <xf numFmtId="41" fontId="6" fillId="0" borderId="0" xfId="69" applyNumberFormat="1" applyFont="1" applyFill="1" applyBorder="1" applyAlignment="1">
      <alignment horizontal="left" vertical="center" wrapText="1"/>
      <protection/>
    </xf>
    <xf numFmtId="178" fontId="6" fillId="0" borderId="0" xfId="69" applyNumberFormat="1" applyFont="1" applyFill="1" applyBorder="1" applyAlignment="1">
      <alignment horizontal="left" vertical="center" wrapText="1"/>
      <protection/>
    </xf>
    <xf numFmtId="3" fontId="6" fillId="0" borderId="0" xfId="69" applyNumberFormat="1" applyFont="1" applyFill="1" applyBorder="1" applyAlignment="1">
      <alignment horizontal="right" vertical="center" wrapText="1"/>
      <protection/>
    </xf>
    <xf numFmtId="0" fontId="6" fillId="0" borderId="24" xfId="69" applyFont="1" applyFill="1" applyBorder="1" applyAlignment="1">
      <alignment horizontal="center" vertical="center" wrapText="1"/>
      <protection/>
    </xf>
    <xf numFmtId="0" fontId="6" fillId="0" borderId="16" xfId="69" applyFont="1" applyFill="1" applyBorder="1" applyAlignment="1">
      <alignment horizontal="center" vertical="center" wrapText="1"/>
      <protection/>
    </xf>
    <xf numFmtId="41" fontId="9" fillId="0" borderId="0" xfId="69" applyNumberFormat="1" applyFont="1" applyFill="1">
      <alignment/>
      <protection/>
    </xf>
    <xf numFmtId="178" fontId="9" fillId="0" borderId="0" xfId="69" applyNumberFormat="1" applyFont="1" applyFill="1">
      <alignment/>
      <protection/>
    </xf>
    <xf numFmtId="0" fontId="9" fillId="0" borderId="0" xfId="69" applyFont="1" applyFill="1" applyBorder="1">
      <alignment/>
      <protection/>
    </xf>
    <xf numFmtId="178" fontId="9" fillId="0" borderId="0" xfId="69" applyNumberFormat="1" applyFont="1" applyFill="1" applyAlignment="1">
      <alignment horizontal="left"/>
      <protection/>
    </xf>
    <xf numFmtId="41" fontId="9" fillId="0" borderId="0" xfId="69" applyNumberFormat="1" applyFont="1" applyFill="1" applyAlignment="1">
      <alignment vertical="center"/>
      <protection/>
    </xf>
    <xf numFmtId="178" fontId="9" fillId="0" borderId="0" xfId="69" applyNumberFormat="1" applyFont="1" applyFill="1" applyAlignment="1">
      <alignment vertical="center"/>
      <protection/>
    </xf>
    <xf numFmtId="178" fontId="9" fillId="0" borderId="0" xfId="69" applyNumberFormat="1" applyFont="1" applyFill="1" applyAlignment="1">
      <alignment horizontal="left" vertical="center"/>
      <protection/>
    </xf>
    <xf numFmtId="0" fontId="9" fillId="0" borderId="0" xfId="69" applyFont="1" applyFill="1" applyBorder="1" applyAlignment="1">
      <alignment vertical="center"/>
      <protection/>
    </xf>
    <xf numFmtId="183" fontId="9" fillId="0" borderId="0" xfId="69" applyNumberFormat="1" applyFont="1" applyFill="1" applyAlignment="1">
      <alignment vertical="center"/>
      <protection/>
    </xf>
    <xf numFmtId="41" fontId="9" fillId="0" borderId="0" xfId="69" applyNumberFormat="1" applyFont="1" applyFill="1" applyAlignment="1">
      <alignment horizontal="left" vertical="center"/>
      <protection/>
    </xf>
    <xf numFmtId="41" fontId="8" fillId="0" borderId="0" xfId="69" applyNumberFormat="1" applyFont="1" applyFill="1" applyAlignment="1">
      <alignment vertical="center"/>
      <protection/>
    </xf>
    <xf numFmtId="41" fontId="8" fillId="0" borderId="0" xfId="69" applyNumberFormat="1" applyFont="1" applyFill="1" applyAlignment="1">
      <alignment horizontal="left" vertical="center"/>
      <protection/>
    </xf>
    <xf numFmtId="178" fontId="8" fillId="0" borderId="0" xfId="69" applyNumberFormat="1" applyFont="1" applyFill="1" applyAlignment="1">
      <alignment vertical="center"/>
      <protection/>
    </xf>
    <xf numFmtId="178" fontId="8" fillId="0" borderId="0" xfId="69" applyNumberFormat="1" applyFont="1" applyFill="1" applyAlignment="1">
      <alignment horizontal="left" vertical="center"/>
      <protection/>
    </xf>
    <xf numFmtId="0" fontId="8" fillId="0" borderId="0" xfId="69" applyFont="1" applyFill="1" applyBorder="1" applyAlignment="1">
      <alignment vertical="center"/>
      <protection/>
    </xf>
    <xf numFmtId="0" fontId="8" fillId="0" borderId="0" xfId="69" applyFont="1" applyFill="1" applyBorder="1" applyAlignment="1">
      <alignment/>
      <protection/>
    </xf>
    <xf numFmtId="3" fontId="8" fillId="0" borderId="0" xfId="69" applyNumberFormat="1" applyFont="1" applyFill="1" applyBorder="1" applyAlignment="1">
      <alignment vertical="center"/>
      <protection/>
    </xf>
    <xf numFmtId="178" fontId="8" fillId="0" borderId="16" xfId="69" applyNumberFormat="1" applyFont="1" applyFill="1" applyBorder="1" applyAlignment="1">
      <alignment horizontal="left" vertical="center"/>
      <protection/>
    </xf>
    <xf numFmtId="41" fontId="8" fillId="0" borderId="16" xfId="69" applyNumberFormat="1" applyFont="1" applyFill="1" applyBorder="1" applyAlignment="1">
      <alignment horizontal="left" vertical="center"/>
      <protection/>
    </xf>
    <xf numFmtId="41" fontId="8" fillId="0" borderId="13" xfId="69" applyNumberFormat="1" applyFont="1" applyFill="1" applyBorder="1" applyAlignment="1">
      <alignment vertical="center"/>
      <protection/>
    </xf>
    <xf numFmtId="3" fontId="8" fillId="0" borderId="20" xfId="69" applyNumberFormat="1" applyFont="1" applyFill="1" applyBorder="1" applyAlignment="1">
      <alignment vertical="center"/>
      <protection/>
    </xf>
    <xf numFmtId="178" fontId="8" fillId="0" borderId="0" xfId="69" applyNumberFormat="1" applyFont="1" applyFill="1" applyBorder="1" applyAlignment="1">
      <alignment horizontal="left" vertical="center"/>
      <protection/>
    </xf>
    <xf numFmtId="41" fontId="8" fillId="0" borderId="0" xfId="69" applyNumberFormat="1" applyFont="1" applyFill="1" applyBorder="1" applyAlignment="1">
      <alignment horizontal="left" vertical="center"/>
      <protection/>
    </xf>
    <xf numFmtId="41" fontId="8" fillId="0" borderId="15" xfId="69" applyNumberFormat="1" applyFont="1" applyFill="1" applyBorder="1" applyAlignment="1">
      <alignment vertical="center"/>
      <protection/>
    </xf>
    <xf numFmtId="3" fontId="8" fillId="0" borderId="24" xfId="69" applyNumberFormat="1" applyFont="1" applyFill="1" applyBorder="1" applyAlignment="1">
      <alignment vertical="center"/>
      <protection/>
    </xf>
    <xf numFmtId="3" fontId="26" fillId="0" borderId="0" xfId="69" applyNumberFormat="1" applyFont="1" applyFill="1" applyBorder="1" applyAlignment="1">
      <alignment vertical="center"/>
      <protection/>
    </xf>
    <xf numFmtId="41" fontId="26" fillId="0" borderId="0" xfId="69" applyNumberFormat="1" applyFont="1" applyFill="1" applyBorder="1" applyAlignment="1">
      <alignment vertical="center"/>
      <protection/>
    </xf>
    <xf numFmtId="183" fontId="26" fillId="0" borderId="0" xfId="69" applyNumberFormat="1" applyFont="1" applyFill="1" applyBorder="1" applyAlignment="1">
      <alignment vertical="center"/>
      <protection/>
    </xf>
    <xf numFmtId="178" fontId="26" fillId="0" borderId="0" xfId="69" applyNumberFormat="1" applyFont="1" applyFill="1" applyBorder="1" applyAlignment="1">
      <alignment horizontal="left" vertical="center"/>
      <protection/>
    </xf>
    <xf numFmtId="41" fontId="26" fillId="0" borderId="15" xfId="69" applyNumberFormat="1" applyFont="1" applyFill="1" applyBorder="1" applyAlignment="1">
      <alignment vertical="center"/>
      <protection/>
    </xf>
    <xf numFmtId="3" fontId="26" fillId="0" borderId="24" xfId="69" applyNumberFormat="1" applyFont="1" applyFill="1" applyBorder="1" applyAlignment="1">
      <alignment vertical="center"/>
      <protection/>
    </xf>
    <xf numFmtId="178" fontId="8" fillId="0" borderId="0" xfId="69" applyNumberFormat="1" applyFont="1" applyFill="1" applyBorder="1" applyAlignment="1">
      <alignment vertical="center"/>
      <protection/>
    </xf>
    <xf numFmtId="183" fontId="8" fillId="0" borderId="0" xfId="69" applyNumberFormat="1" applyFont="1" applyFill="1" applyBorder="1" applyAlignment="1">
      <alignment vertical="center"/>
      <protection/>
    </xf>
    <xf numFmtId="3" fontId="8" fillId="0" borderId="24" xfId="69" applyNumberFormat="1" applyFont="1" applyFill="1" applyBorder="1" applyAlignment="1">
      <alignment horizontal="left" vertical="center" wrapText="1"/>
      <protection/>
    </xf>
    <xf numFmtId="3" fontId="26" fillId="0" borderId="24" xfId="69" applyNumberFormat="1" applyFont="1" applyFill="1" applyBorder="1" applyAlignment="1">
      <alignment horizontal="left" vertical="center" wrapText="1"/>
      <protection/>
    </xf>
    <xf numFmtId="3" fontId="14" fillId="0" borderId="24" xfId="69" applyNumberFormat="1" applyFont="1" applyFill="1" applyBorder="1" applyAlignment="1">
      <alignment vertical="center"/>
      <protection/>
    </xf>
    <xf numFmtId="41" fontId="26" fillId="0" borderId="0" xfId="69" applyNumberFormat="1" applyFont="1" applyFill="1" applyBorder="1" applyAlignment="1">
      <alignment horizontal="left" vertical="center"/>
      <protection/>
    </xf>
    <xf numFmtId="182" fontId="26" fillId="0" borderId="0" xfId="69" applyNumberFormat="1" applyFont="1" applyFill="1" applyBorder="1" applyAlignment="1">
      <alignment vertical="center"/>
      <protection/>
    </xf>
    <xf numFmtId="182" fontId="26" fillId="0" borderId="24" xfId="69" applyNumberFormat="1" applyFont="1" applyFill="1" applyBorder="1" applyAlignment="1">
      <alignment vertical="center"/>
      <protection/>
    </xf>
    <xf numFmtId="182" fontId="8" fillId="0" borderId="0" xfId="69" applyNumberFormat="1" applyFont="1" applyFill="1" applyBorder="1" applyAlignment="1">
      <alignment vertical="center"/>
      <protection/>
    </xf>
    <xf numFmtId="182" fontId="8" fillId="0" borderId="24" xfId="69" applyNumberFormat="1" applyFont="1" applyFill="1" applyBorder="1" applyAlignment="1">
      <alignment vertical="center"/>
      <protection/>
    </xf>
    <xf numFmtId="182" fontId="8" fillId="0" borderId="24" xfId="69" applyNumberFormat="1" applyFont="1" applyFill="1" applyBorder="1" applyAlignment="1">
      <alignment horizontal="center" vertical="center"/>
      <protection/>
    </xf>
    <xf numFmtId="41" fontId="8" fillId="0" borderId="0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Border="1">
      <alignment/>
      <protection/>
    </xf>
    <xf numFmtId="0" fontId="0" fillId="0" borderId="0" xfId="69" applyFont="1" applyFill="1" applyAlignment="1">
      <alignment vertical="center"/>
      <protection/>
    </xf>
    <xf numFmtId="182" fontId="0" fillId="0" borderId="0" xfId="69" applyNumberFormat="1" applyFont="1" applyFill="1" applyAlignment="1">
      <alignment horizontal="right" vertical="center"/>
      <protection/>
    </xf>
    <xf numFmtId="182" fontId="8" fillId="0" borderId="0" xfId="69" applyNumberFormat="1" applyFont="1" applyFill="1" applyAlignment="1">
      <alignment horizontal="right" vertical="center"/>
      <protection/>
    </xf>
    <xf numFmtId="182" fontId="9" fillId="0" borderId="0" xfId="69" applyNumberFormat="1" applyFont="1" applyFill="1" applyBorder="1" applyAlignment="1">
      <alignment vertical="center"/>
      <protection/>
    </xf>
    <xf numFmtId="182" fontId="8" fillId="0" borderId="16" xfId="69" applyNumberFormat="1" applyFont="1" applyFill="1" applyBorder="1" applyAlignment="1">
      <alignment vertical="center"/>
      <protection/>
    </xf>
    <xf numFmtId="183" fontId="8" fillId="0" borderId="16" xfId="69" applyNumberFormat="1" applyFont="1" applyFill="1" applyBorder="1" applyAlignment="1">
      <alignment vertical="center"/>
      <protection/>
    </xf>
    <xf numFmtId="183" fontId="8" fillId="0" borderId="13" xfId="69" applyNumberFormat="1" applyFont="1" applyFill="1" applyBorder="1" applyAlignment="1">
      <alignment vertical="center"/>
      <protection/>
    </xf>
    <xf numFmtId="0" fontId="8" fillId="0" borderId="20" xfId="69" applyNumberFormat="1" applyFont="1" applyFill="1" applyBorder="1" applyAlignment="1">
      <alignment vertical="center"/>
      <protection/>
    </xf>
    <xf numFmtId="183" fontId="8" fillId="0" borderId="15" xfId="69" applyNumberFormat="1" applyFont="1" applyFill="1" applyBorder="1" applyAlignment="1">
      <alignment vertical="center"/>
      <protection/>
    </xf>
    <xf numFmtId="0" fontId="8" fillId="0" borderId="24" xfId="69" applyFont="1" applyFill="1" applyBorder="1" applyAlignment="1">
      <alignment vertical="center"/>
      <protection/>
    </xf>
    <xf numFmtId="3" fontId="8" fillId="0" borderId="24" xfId="69" applyNumberFormat="1" applyFont="1" applyFill="1" applyBorder="1" applyAlignment="1">
      <alignment vertical="center" wrapText="1"/>
      <protection/>
    </xf>
    <xf numFmtId="182" fontId="8" fillId="0" borderId="0" xfId="69" applyNumberFormat="1" applyFont="1" applyFill="1" applyBorder="1" applyAlignment="1">
      <alignment horizontal="right" vertical="center"/>
      <protection/>
    </xf>
    <xf numFmtId="0" fontId="9" fillId="0" borderId="0" xfId="69" applyNumberFormat="1" applyFont="1" applyFill="1" applyAlignment="1">
      <alignment vertical="center"/>
      <protection/>
    </xf>
    <xf numFmtId="0" fontId="8" fillId="0" borderId="25" xfId="69" applyFont="1" applyFill="1" applyBorder="1" applyAlignment="1">
      <alignment vertical="center"/>
      <protection/>
    </xf>
    <xf numFmtId="0" fontId="8" fillId="0" borderId="21" xfId="69" applyFont="1" applyFill="1" applyBorder="1" applyAlignment="1">
      <alignment vertical="center"/>
      <protection/>
    </xf>
    <xf numFmtId="0" fontId="8" fillId="0" borderId="17" xfId="69" applyFont="1" applyFill="1" applyBorder="1" applyAlignment="1">
      <alignment vertical="center"/>
      <protection/>
    </xf>
    <xf numFmtId="0" fontId="11" fillId="0" borderId="0" xfId="69" applyFont="1" applyFill="1" applyAlignment="1">
      <alignment vertical="center"/>
      <protection/>
    </xf>
    <xf numFmtId="182" fontId="6" fillId="0" borderId="0" xfId="69" applyNumberFormat="1" applyFont="1" applyFill="1" applyAlignment="1">
      <alignment horizontal="right" vertical="center"/>
      <protection/>
    </xf>
    <xf numFmtId="0" fontId="18" fillId="0" borderId="0" xfId="69" applyFont="1" applyFill="1" applyAlignment="1">
      <alignment vertical="center"/>
      <protection/>
    </xf>
    <xf numFmtId="182" fontId="6" fillId="0" borderId="16" xfId="69" applyNumberFormat="1" applyFont="1" applyFill="1" applyBorder="1" applyAlignment="1">
      <alignment vertical="center"/>
      <protection/>
    </xf>
    <xf numFmtId="183" fontId="6" fillId="0" borderId="16" xfId="69" applyNumberFormat="1" applyFont="1" applyFill="1" applyBorder="1" applyAlignment="1">
      <alignment vertical="center"/>
      <protection/>
    </xf>
    <xf numFmtId="183" fontId="6" fillId="0" borderId="13" xfId="69" applyNumberFormat="1" applyFont="1" applyFill="1" applyBorder="1" applyAlignment="1">
      <alignment vertical="center"/>
      <protection/>
    </xf>
    <xf numFmtId="183" fontId="6" fillId="0" borderId="0" xfId="69" applyNumberFormat="1" applyFont="1" applyFill="1" applyBorder="1" applyAlignment="1">
      <alignment vertical="center"/>
      <protection/>
    </xf>
    <xf numFmtId="183" fontId="6" fillId="0" borderId="15" xfId="69" applyNumberFormat="1" applyFont="1" applyFill="1" applyBorder="1" applyAlignment="1">
      <alignment vertical="center"/>
      <protection/>
    </xf>
    <xf numFmtId="0" fontId="6" fillId="0" borderId="24" xfId="69" applyFont="1" applyFill="1" applyBorder="1" applyAlignment="1">
      <alignment horizontal="left" vertical="center"/>
      <protection/>
    </xf>
    <xf numFmtId="3" fontId="6" fillId="0" borderId="0" xfId="69" applyNumberFormat="1" applyFont="1" applyFill="1" applyAlignment="1">
      <alignment vertical="center"/>
      <protection/>
    </xf>
    <xf numFmtId="185" fontId="6" fillId="0" borderId="0" xfId="69" applyNumberFormat="1" applyFont="1" applyFill="1" applyAlignment="1">
      <alignment vertical="center"/>
      <protection/>
    </xf>
    <xf numFmtId="183" fontId="6" fillId="0" borderId="0" xfId="69" applyNumberFormat="1" applyFont="1" applyFill="1" applyAlignment="1">
      <alignment vertical="center"/>
      <protection/>
    </xf>
    <xf numFmtId="3" fontId="6" fillId="0" borderId="24" xfId="69" applyNumberFormat="1" applyFont="1" applyFill="1" applyBorder="1" applyAlignment="1">
      <alignment horizontal="center" vertical="center"/>
      <protection/>
    </xf>
    <xf numFmtId="182" fontId="6" fillId="0" borderId="0" xfId="69" applyNumberFormat="1" applyFont="1" applyFill="1" applyBorder="1" applyAlignment="1">
      <alignment horizontal="right" vertical="center"/>
      <protection/>
    </xf>
    <xf numFmtId="41" fontId="6" fillId="0" borderId="15" xfId="51" applyNumberFormat="1" applyFont="1" applyFill="1" applyBorder="1" applyAlignment="1">
      <alignment vertical="center"/>
    </xf>
    <xf numFmtId="0" fontId="6" fillId="0" borderId="24" xfId="69" applyFont="1" applyFill="1" applyBorder="1" applyAlignment="1">
      <alignment vertical="center"/>
      <protection/>
    </xf>
    <xf numFmtId="41" fontId="6" fillId="0" borderId="0" xfId="69" applyNumberFormat="1" applyFont="1" applyFill="1" applyBorder="1" applyAlignment="1">
      <alignment horizontal="right" vertical="center"/>
      <protection/>
    </xf>
    <xf numFmtId="41" fontId="6" fillId="0" borderId="16" xfId="69" applyNumberFormat="1" applyFont="1" applyFill="1" applyBorder="1" applyAlignment="1">
      <alignment horizontal="center" vertical="center"/>
      <protection/>
    </xf>
    <xf numFmtId="41" fontId="6" fillId="0" borderId="13" xfId="69" applyNumberFormat="1" applyFont="1" applyFill="1" applyBorder="1" applyAlignment="1">
      <alignment horizontal="right" vertical="center"/>
      <protection/>
    </xf>
    <xf numFmtId="41" fontId="6" fillId="0" borderId="20" xfId="69" applyNumberFormat="1" applyFont="1" applyFill="1" applyBorder="1" applyAlignment="1">
      <alignment horizontal="center" vertical="center"/>
      <protection/>
    </xf>
    <xf numFmtId="41" fontId="6" fillId="0" borderId="0" xfId="69" applyNumberFormat="1" applyFont="1" applyFill="1" applyBorder="1" applyAlignment="1">
      <alignment horizontal="center" vertical="center"/>
      <protection/>
    </xf>
    <xf numFmtId="41" fontId="6" fillId="0" borderId="15" xfId="69" applyNumberFormat="1" applyFont="1" applyFill="1" applyBorder="1" applyAlignment="1">
      <alignment horizontal="right" vertical="center"/>
      <protection/>
    </xf>
    <xf numFmtId="41" fontId="6" fillId="0" borderId="24" xfId="69" applyNumberFormat="1" applyFont="1" applyFill="1" applyBorder="1" applyAlignment="1">
      <alignment horizontal="center" vertical="center"/>
      <protection/>
    </xf>
    <xf numFmtId="41" fontId="6" fillId="0" borderId="24" xfId="69" applyNumberFormat="1" applyFont="1" applyFill="1" applyBorder="1" applyAlignment="1">
      <alignment horizontal="left" vertical="center"/>
      <protection/>
    </xf>
    <xf numFmtId="0" fontId="6" fillId="0" borderId="12" xfId="69" applyFont="1" applyFill="1" applyBorder="1" applyAlignment="1">
      <alignment vertical="center" wrapText="1"/>
      <protection/>
    </xf>
    <xf numFmtId="182" fontId="6" fillId="0" borderId="16" xfId="69" applyNumberFormat="1" applyFont="1" applyFill="1" applyBorder="1" applyAlignment="1">
      <alignment horizontal="right" vertical="center"/>
      <protection/>
    </xf>
    <xf numFmtId="182" fontId="68" fillId="0" borderId="0" xfId="69" applyNumberFormat="1" applyFont="1" applyFill="1" applyBorder="1" applyAlignment="1">
      <alignment vertical="center"/>
      <protection/>
    </xf>
    <xf numFmtId="183" fontId="6" fillId="0" borderId="15" xfId="69" applyNumberFormat="1" applyFont="1" applyFill="1" applyBorder="1" applyAlignment="1">
      <alignment horizontal="right" vertical="center"/>
      <protection/>
    </xf>
    <xf numFmtId="3" fontId="14" fillId="0" borderId="16" xfId="69" applyNumberFormat="1" applyFont="1" applyFill="1" applyBorder="1" applyAlignment="1">
      <alignment vertical="center"/>
      <protection/>
    </xf>
    <xf numFmtId="183" fontId="14" fillId="0" borderId="16" xfId="69" applyNumberFormat="1" applyFont="1" applyFill="1" applyBorder="1" applyAlignment="1">
      <alignment vertical="center"/>
      <protection/>
    </xf>
    <xf numFmtId="183" fontId="14" fillId="0" borderId="13" xfId="69" applyNumberFormat="1" applyFont="1" applyFill="1" applyBorder="1" applyAlignment="1">
      <alignment vertical="center"/>
      <protection/>
    </xf>
    <xf numFmtId="3" fontId="14" fillId="0" borderId="20" xfId="69" applyNumberFormat="1" applyFont="1" applyFill="1" applyBorder="1" applyAlignment="1">
      <alignment horizontal="center" vertical="center"/>
      <protection/>
    </xf>
    <xf numFmtId="183" fontId="14" fillId="0" borderId="0" xfId="69" applyNumberFormat="1" applyFont="1" applyFill="1" applyBorder="1" applyAlignment="1">
      <alignment vertical="center"/>
      <protection/>
    </xf>
    <xf numFmtId="183" fontId="14" fillId="0" borderId="0" xfId="69" applyNumberFormat="1" applyFont="1" applyFill="1" applyAlignment="1">
      <alignment vertical="center"/>
      <protection/>
    </xf>
    <xf numFmtId="3" fontId="14" fillId="0" borderId="24" xfId="69" applyNumberFormat="1" applyFont="1" applyFill="1" applyBorder="1" applyAlignment="1">
      <alignment horizontal="center" vertical="center"/>
      <protection/>
    </xf>
    <xf numFmtId="3" fontId="14" fillId="0" borderId="0" xfId="69" applyNumberFormat="1" applyFont="1" applyFill="1" applyBorder="1" applyAlignment="1">
      <alignment vertical="center"/>
      <protection/>
    </xf>
    <xf numFmtId="3" fontId="8" fillId="0" borderId="16" xfId="69" applyNumberFormat="1" applyFont="1" applyFill="1" applyBorder="1" applyAlignment="1">
      <alignment vertical="center"/>
      <protection/>
    </xf>
    <xf numFmtId="3" fontId="8" fillId="0" borderId="16" xfId="69" applyNumberFormat="1" applyFont="1" applyFill="1" applyBorder="1" applyAlignment="1">
      <alignment horizontal="right" vertical="center"/>
      <protection/>
    </xf>
    <xf numFmtId="185" fontId="8" fillId="0" borderId="16" xfId="69" applyNumberFormat="1" applyFont="1" applyFill="1" applyBorder="1" applyAlignment="1">
      <alignment horizontal="right" vertical="center"/>
      <protection/>
    </xf>
    <xf numFmtId="183" fontId="8" fillId="0" borderId="16" xfId="69" applyNumberFormat="1" applyFont="1" applyFill="1" applyBorder="1" applyAlignment="1">
      <alignment horizontal="right" vertical="center"/>
      <protection/>
    </xf>
    <xf numFmtId="183" fontId="8" fillId="0" borderId="13" xfId="69" applyNumberFormat="1" applyFont="1" applyFill="1" applyBorder="1" applyAlignment="1">
      <alignment horizontal="right" vertical="center"/>
      <protection/>
    </xf>
    <xf numFmtId="3" fontId="8" fillId="0" borderId="20" xfId="69" applyNumberFormat="1" applyFont="1" applyFill="1" applyBorder="1" applyAlignment="1">
      <alignment horizontal="center" vertical="center"/>
      <protection/>
    </xf>
    <xf numFmtId="3" fontId="8" fillId="0" borderId="0" xfId="69" applyNumberFormat="1" applyFont="1" applyFill="1" applyBorder="1" applyAlignment="1">
      <alignment horizontal="right" vertical="center"/>
      <protection/>
    </xf>
    <xf numFmtId="185" fontId="8" fillId="0" borderId="0" xfId="69" applyNumberFormat="1" applyFont="1" applyFill="1" applyBorder="1" applyAlignment="1">
      <alignment horizontal="right" vertical="center"/>
      <protection/>
    </xf>
    <xf numFmtId="183" fontId="8" fillId="0" borderId="0" xfId="69" applyNumberFormat="1" applyFont="1" applyFill="1" applyBorder="1" applyAlignment="1">
      <alignment horizontal="right" vertical="center"/>
      <protection/>
    </xf>
    <xf numFmtId="183" fontId="8" fillId="0" borderId="15" xfId="69" applyNumberFormat="1" applyFont="1" applyFill="1" applyBorder="1" applyAlignment="1">
      <alignment horizontal="right" vertical="center"/>
      <protection/>
    </xf>
    <xf numFmtId="3" fontId="8" fillId="0" borderId="24" xfId="69" applyNumberFormat="1" applyFont="1" applyFill="1" applyBorder="1" applyAlignment="1">
      <alignment horizontal="center" vertical="center"/>
      <protection/>
    </xf>
    <xf numFmtId="188" fontId="8" fillId="0" borderId="0" xfId="69" applyNumberFormat="1" applyFont="1" applyFill="1" applyBorder="1" applyAlignment="1">
      <alignment horizontal="right" vertical="center"/>
      <protection/>
    </xf>
    <xf numFmtId="3" fontId="8" fillId="0" borderId="0" xfId="69" applyNumberFormat="1" applyFont="1" applyFill="1" applyAlignment="1">
      <alignment horizontal="left" vertical="center"/>
      <protection/>
    </xf>
    <xf numFmtId="183" fontId="8" fillId="0" borderId="0" xfId="69" applyNumberFormat="1" applyFont="1" applyFill="1" applyAlignment="1">
      <alignment vertical="center"/>
      <protection/>
    </xf>
    <xf numFmtId="184" fontId="8" fillId="0" borderId="0" xfId="69" applyNumberFormat="1" applyFont="1" applyFill="1" applyBorder="1" applyAlignment="1">
      <alignment horizontal="right" vertical="center"/>
      <protection/>
    </xf>
    <xf numFmtId="3" fontId="8" fillId="0" borderId="0" xfId="69" applyNumberFormat="1" applyFont="1" applyFill="1" applyAlignment="1">
      <alignment horizontal="right" vertical="center"/>
      <protection/>
    </xf>
    <xf numFmtId="0" fontId="0" fillId="0" borderId="0" xfId="69" applyFont="1" applyFill="1" applyAlignment="1">
      <alignment vertical="center"/>
      <protection/>
    </xf>
    <xf numFmtId="0" fontId="8" fillId="0" borderId="20" xfId="69" applyFont="1" applyFill="1" applyBorder="1" applyAlignment="1">
      <alignment horizontal="center" vertical="center"/>
      <protection/>
    </xf>
    <xf numFmtId="0" fontId="8" fillId="0" borderId="24" xfId="69" applyFont="1" applyFill="1" applyBorder="1" applyAlignment="1">
      <alignment horizontal="center" vertical="center"/>
      <protection/>
    </xf>
    <xf numFmtId="0" fontId="14" fillId="0" borderId="0" xfId="69" applyFont="1" applyBorder="1" applyAlignment="1">
      <alignment vertical="center"/>
      <protection/>
    </xf>
    <xf numFmtId="41" fontId="14" fillId="0" borderId="21" xfId="69" applyNumberFormat="1" applyFont="1" applyFill="1" applyBorder="1" applyAlignment="1">
      <alignment horizontal="center" vertical="center" wrapText="1"/>
      <protection/>
    </xf>
    <xf numFmtId="41" fontId="6" fillId="0" borderId="21" xfId="69" applyNumberFormat="1" applyFont="1" applyFill="1" applyBorder="1" applyAlignment="1">
      <alignment vertical="center"/>
      <protection/>
    </xf>
    <xf numFmtId="183" fontId="6" fillId="0" borderId="16" xfId="69" applyNumberFormat="1" applyFont="1" applyBorder="1" applyAlignment="1">
      <alignment vertical="center"/>
      <protection/>
    </xf>
    <xf numFmtId="186" fontId="6" fillId="0" borderId="20" xfId="69" applyNumberFormat="1" applyFont="1" applyBorder="1" applyAlignment="1">
      <alignment horizontal="center" vertical="center"/>
      <protection/>
    </xf>
    <xf numFmtId="0" fontId="6" fillId="0" borderId="24" xfId="69" applyFont="1" applyBorder="1" applyAlignment="1">
      <alignment horizontal="center" vertical="center"/>
      <protection/>
    </xf>
    <xf numFmtId="182" fontId="8" fillId="0" borderId="0" xfId="69" applyNumberFormat="1" applyFont="1" applyFill="1" applyAlignment="1">
      <alignment vertical="center"/>
      <protection/>
    </xf>
    <xf numFmtId="182" fontId="6" fillId="0" borderId="13" xfId="69" applyNumberFormat="1" applyFont="1" applyFill="1" applyBorder="1" applyAlignment="1">
      <alignment vertical="center"/>
      <protection/>
    </xf>
    <xf numFmtId="182" fontId="6" fillId="0" borderId="0" xfId="69" applyNumberFormat="1" applyFont="1" applyFill="1" applyBorder="1" applyAlignment="1">
      <alignment horizontal="left" vertical="center"/>
      <protection/>
    </xf>
    <xf numFmtId="189" fontId="6" fillId="0" borderId="0" xfId="69" applyNumberFormat="1" applyFont="1" applyFill="1" applyBorder="1" applyAlignment="1">
      <alignment vertical="center"/>
      <protection/>
    </xf>
    <xf numFmtId="0" fontId="6" fillId="0" borderId="14" xfId="69" applyFont="1" applyFill="1" applyBorder="1" applyAlignment="1">
      <alignment vertical="center"/>
      <protection/>
    </xf>
    <xf numFmtId="0" fontId="6" fillId="0" borderId="26" xfId="69" applyFont="1" applyFill="1" applyBorder="1" applyAlignment="1">
      <alignment vertical="center"/>
      <protection/>
    </xf>
    <xf numFmtId="182" fontId="6" fillId="0" borderId="15" xfId="69" applyNumberFormat="1" applyFont="1" applyFill="1" applyBorder="1" applyAlignment="1">
      <alignment vertical="center"/>
      <protection/>
    </xf>
    <xf numFmtId="182" fontId="6" fillId="0" borderId="24" xfId="69" applyNumberFormat="1" applyFont="1" applyFill="1" applyBorder="1" applyAlignment="1">
      <alignment horizontal="left" vertical="center"/>
      <protection/>
    </xf>
    <xf numFmtId="182" fontId="6" fillId="0" borderId="24" xfId="69" applyNumberFormat="1" applyFont="1" applyFill="1" applyBorder="1" applyAlignment="1">
      <alignment horizontal="center" vertical="center"/>
      <protection/>
    </xf>
    <xf numFmtId="0" fontId="0" fillId="0" borderId="0" xfId="72" applyFont="1" applyFill="1">
      <alignment/>
      <protection/>
    </xf>
    <xf numFmtId="0" fontId="6" fillId="0" borderId="0" xfId="72" applyFont="1" applyFill="1">
      <alignment/>
      <protection/>
    </xf>
    <xf numFmtId="186" fontId="6" fillId="0" borderId="0" xfId="72" applyNumberFormat="1" applyFont="1" applyFill="1">
      <alignment/>
      <protection/>
    </xf>
    <xf numFmtId="0" fontId="6" fillId="0" borderId="0" xfId="72" applyFont="1" applyFill="1" applyAlignment="1">
      <alignment horizontal="left"/>
      <protection/>
    </xf>
    <xf numFmtId="186" fontId="6" fillId="0" borderId="16" xfId="72" applyNumberFormat="1" applyFont="1" applyFill="1" applyBorder="1" applyAlignment="1">
      <alignment vertical="center"/>
      <protection/>
    </xf>
    <xf numFmtId="193" fontId="6" fillId="0" borderId="16" xfId="72" applyNumberFormat="1" applyFont="1" applyFill="1" applyBorder="1" applyAlignment="1">
      <alignment vertical="center"/>
      <protection/>
    </xf>
    <xf numFmtId="192" fontId="6" fillId="0" borderId="16" xfId="72" applyNumberFormat="1" applyFont="1" applyFill="1" applyBorder="1" applyAlignment="1">
      <alignment vertical="center"/>
      <protection/>
    </xf>
    <xf numFmtId="0" fontId="6" fillId="0" borderId="20" xfId="72" applyFont="1" applyFill="1" applyBorder="1" applyAlignment="1">
      <alignment horizontal="center" vertical="center"/>
      <protection/>
    </xf>
    <xf numFmtId="186" fontId="6" fillId="0" borderId="0" xfId="72" applyNumberFormat="1" applyFont="1" applyFill="1" applyBorder="1" applyAlignment="1">
      <alignment vertical="center"/>
      <protection/>
    </xf>
    <xf numFmtId="193" fontId="6" fillId="0" borderId="0" xfId="72" applyNumberFormat="1" applyFont="1" applyFill="1" applyBorder="1" applyAlignment="1">
      <alignment vertical="center"/>
      <protection/>
    </xf>
    <xf numFmtId="192" fontId="6" fillId="0" borderId="0" xfId="72" applyNumberFormat="1" applyFont="1" applyFill="1" applyBorder="1" applyAlignment="1">
      <alignment vertical="center"/>
      <protection/>
    </xf>
    <xf numFmtId="0" fontId="6" fillId="0" borderId="24" xfId="72" applyFont="1" applyFill="1" applyBorder="1" applyAlignment="1">
      <alignment horizontal="center" vertical="center"/>
      <protection/>
    </xf>
    <xf numFmtId="192" fontId="6" fillId="0" borderId="0" xfId="72" applyNumberFormat="1" applyFont="1" applyFill="1" applyBorder="1" applyAlignment="1">
      <alignment horizontal="left" vertical="center"/>
      <protection/>
    </xf>
    <xf numFmtId="0" fontId="6" fillId="0" borderId="24" xfId="72" applyFont="1" applyFill="1" applyBorder="1" applyAlignment="1">
      <alignment horizontal="left" vertical="center"/>
      <protection/>
    </xf>
    <xf numFmtId="191" fontId="6" fillId="0" borderId="0" xfId="72" applyNumberFormat="1" applyFont="1" applyFill="1" applyBorder="1" applyAlignment="1">
      <alignment vertical="center"/>
      <protection/>
    </xf>
    <xf numFmtId="186" fontId="6" fillId="0" borderId="21" xfId="72" applyNumberFormat="1" applyFont="1" applyFill="1" applyBorder="1" applyAlignment="1">
      <alignment vertical="center"/>
      <protection/>
    </xf>
    <xf numFmtId="0" fontId="6" fillId="0" borderId="25" xfId="72" applyFont="1" applyFill="1" applyBorder="1" applyAlignment="1">
      <alignment horizontal="center" vertical="center"/>
      <protection/>
    </xf>
    <xf numFmtId="0" fontId="6" fillId="0" borderId="13" xfId="72" applyFont="1" applyFill="1" applyBorder="1" applyAlignment="1">
      <alignment horizontal="center" vertical="center"/>
      <protection/>
    </xf>
    <xf numFmtId="0" fontId="6" fillId="0" borderId="14" xfId="72" applyFont="1" applyFill="1" applyBorder="1" applyAlignment="1">
      <alignment horizontal="center" vertical="center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194" fontId="8" fillId="0" borderId="16" xfId="69" applyNumberFormat="1" applyFont="1" applyFill="1" applyBorder="1" applyAlignment="1">
      <alignment vertical="center"/>
      <protection/>
    </xf>
    <xf numFmtId="41" fontId="8" fillId="0" borderId="16" xfId="69" applyNumberFormat="1" applyFont="1" applyFill="1" applyBorder="1" applyAlignment="1">
      <alignment horizontal="right" vertical="center"/>
      <protection/>
    </xf>
    <xf numFmtId="192" fontId="8" fillId="0" borderId="16" xfId="69" applyNumberFormat="1" applyFont="1" applyFill="1" applyBorder="1" applyAlignment="1">
      <alignment vertical="center"/>
      <protection/>
    </xf>
    <xf numFmtId="0" fontId="8" fillId="0" borderId="13" xfId="69" applyFont="1" applyFill="1" applyBorder="1" applyAlignment="1">
      <alignment horizontal="center" vertical="center"/>
      <protection/>
    </xf>
    <xf numFmtId="194" fontId="8" fillId="0" borderId="0" xfId="69" applyNumberFormat="1" applyFont="1" applyFill="1" applyAlignment="1">
      <alignment vertical="center"/>
      <protection/>
    </xf>
    <xf numFmtId="41" fontId="8" fillId="0" borderId="0" xfId="69" applyNumberFormat="1" applyFont="1" applyFill="1" applyAlignment="1">
      <alignment horizontal="right" vertical="center"/>
      <protection/>
    </xf>
    <xf numFmtId="192" fontId="8" fillId="0" borderId="0" xfId="69" applyNumberFormat="1" applyFont="1" applyFill="1" applyAlignment="1">
      <alignment vertical="center"/>
      <protection/>
    </xf>
    <xf numFmtId="195" fontId="8" fillId="0" borderId="0" xfId="69" applyNumberFormat="1" applyFont="1" applyFill="1" applyAlignment="1">
      <alignment vertical="center"/>
      <protection/>
    </xf>
    <xf numFmtId="43" fontId="8" fillId="0" borderId="0" xfId="69" applyNumberFormat="1" applyFont="1" applyFill="1" applyBorder="1" applyAlignment="1">
      <alignment horizontal="right" vertical="center"/>
      <protection/>
    </xf>
    <xf numFmtId="43" fontId="8" fillId="0" borderId="0" xfId="69" applyNumberFormat="1" applyFont="1" applyFill="1" applyAlignment="1">
      <alignment vertical="center"/>
      <protection/>
    </xf>
    <xf numFmtId="0" fontId="8" fillId="0" borderId="24" xfId="69" applyFont="1" applyFill="1" applyBorder="1" applyAlignment="1">
      <alignment horizontal="left" vertical="center"/>
      <protection/>
    </xf>
    <xf numFmtId="191" fontId="8" fillId="0" borderId="0" xfId="69" applyNumberFormat="1" applyFont="1" applyFill="1" applyAlignment="1">
      <alignment horizontal="right" vertical="center"/>
      <protection/>
    </xf>
    <xf numFmtId="0" fontId="6" fillId="0" borderId="0" xfId="69" applyFont="1" applyFill="1" applyBorder="1" applyAlignment="1">
      <alignment horizontal="right" vertical="center"/>
      <protection/>
    </xf>
    <xf numFmtId="186" fontId="6" fillId="0" borderId="0" xfId="69" applyNumberFormat="1" applyFont="1" applyFill="1" applyBorder="1" applyAlignment="1">
      <alignment horizontal="right" vertical="center"/>
      <protection/>
    </xf>
    <xf numFmtId="176" fontId="6" fillId="0" borderId="0" xfId="69" applyNumberFormat="1" applyFont="1" applyFill="1" applyBorder="1" applyAlignment="1">
      <alignment horizontal="right" vertical="center"/>
      <protection/>
    </xf>
    <xf numFmtId="41" fontId="6" fillId="0" borderId="13" xfId="69" applyNumberFormat="1" applyFont="1" applyFill="1" applyBorder="1" applyAlignment="1">
      <alignment vertical="center"/>
      <protection/>
    </xf>
    <xf numFmtId="41" fontId="6" fillId="0" borderId="15" xfId="69" applyNumberFormat="1" applyFont="1" applyFill="1" applyBorder="1" applyAlignment="1">
      <alignment vertical="center"/>
      <protection/>
    </xf>
    <xf numFmtId="186" fontId="6" fillId="0" borderId="15" xfId="69" applyNumberFormat="1" applyFont="1" applyFill="1" applyBorder="1" applyAlignment="1">
      <alignment vertical="center"/>
      <protection/>
    </xf>
    <xf numFmtId="3" fontId="6" fillId="0" borderId="13" xfId="69" applyNumberFormat="1" applyFont="1" applyFill="1" applyBorder="1" applyAlignment="1">
      <alignment vertical="center"/>
      <protection/>
    </xf>
    <xf numFmtId="41" fontId="6" fillId="0" borderId="0" xfId="69" applyNumberFormat="1" applyFont="1" applyFill="1" applyAlignment="1">
      <alignment horizontal="right" vertical="center"/>
      <protection/>
    </xf>
    <xf numFmtId="3" fontId="6" fillId="0" borderId="0" xfId="51" applyNumberFormat="1" applyFont="1" applyFill="1" applyBorder="1" applyAlignment="1">
      <alignment vertical="center"/>
    </xf>
    <xf numFmtId="3" fontId="6" fillId="0" borderId="15" xfId="69" applyNumberFormat="1" applyFont="1" applyFill="1" applyBorder="1" applyAlignment="1">
      <alignment vertical="center"/>
      <protection/>
    </xf>
    <xf numFmtId="229" fontId="6" fillId="0" borderId="0" xfId="69" applyNumberFormat="1" applyFont="1" applyFill="1" applyAlignment="1">
      <alignment horizontal="right" vertical="center"/>
      <protection/>
    </xf>
    <xf numFmtId="229" fontId="6" fillId="0" borderId="0" xfId="69" applyNumberFormat="1" applyFont="1" applyFill="1" applyBorder="1" applyAlignment="1">
      <alignment horizontal="right" vertical="center"/>
      <protection/>
    </xf>
    <xf numFmtId="229" fontId="6" fillId="0" borderId="15" xfId="69" applyNumberFormat="1" applyFont="1" applyFill="1" applyBorder="1" applyAlignment="1">
      <alignment horizontal="right" vertical="center"/>
      <protection/>
    </xf>
    <xf numFmtId="184" fontId="6" fillId="0" borderId="0" xfId="69" applyNumberFormat="1" applyFont="1" applyFill="1" applyAlignment="1">
      <alignment horizontal="right" vertical="center"/>
      <protection/>
    </xf>
    <xf numFmtId="184" fontId="6" fillId="0" borderId="0" xfId="69" applyNumberFormat="1" applyFont="1" applyFill="1" applyBorder="1" applyAlignment="1">
      <alignment horizontal="right" vertical="center"/>
      <protection/>
    </xf>
    <xf numFmtId="184" fontId="6" fillId="0" borderId="15" xfId="69" applyNumberFormat="1" applyFont="1" applyFill="1" applyBorder="1" applyAlignment="1">
      <alignment horizontal="right" vertical="center"/>
      <protection/>
    </xf>
    <xf numFmtId="3" fontId="6" fillId="0" borderId="0" xfId="69" applyNumberFormat="1" applyFont="1" applyFill="1" applyAlignment="1">
      <alignment horizontal="right" vertical="center"/>
      <protection/>
    </xf>
    <xf numFmtId="184" fontId="6" fillId="0" borderId="21" xfId="69" applyNumberFormat="1" applyFont="1" applyFill="1" applyBorder="1" applyAlignment="1">
      <alignment horizontal="right" vertical="center"/>
      <protection/>
    </xf>
    <xf numFmtId="184" fontId="6" fillId="0" borderId="17" xfId="69" applyNumberFormat="1" applyFont="1" applyFill="1" applyBorder="1" applyAlignment="1">
      <alignment horizontal="right" vertical="center"/>
      <protection/>
    </xf>
    <xf numFmtId="194" fontId="6" fillId="0" borderId="16" xfId="69" applyNumberFormat="1" applyFont="1" applyFill="1" applyBorder="1" applyAlignment="1">
      <alignment vertical="center"/>
      <protection/>
    </xf>
    <xf numFmtId="0" fontId="6" fillId="0" borderId="20" xfId="69" applyFont="1" applyFill="1" applyBorder="1" applyAlignment="1">
      <alignment horizontal="left" vertical="center"/>
      <protection/>
    </xf>
    <xf numFmtId="194" fontId="6" fillId="0" borderId="0" xfId="69" applyNumberFormat="1" applyFont="1" applyFill="1" applyBorder="1" applyAlignment="1">
      <alignment vertical="center"/>
      <protection/>
    </xf>
    <xf numFmtId="191" fontId="6" fillId="0" borderId="0" xfId="69" applyNumberFormat="1" applyFont="1" applyFill="1" applyAlignment="1">
      <alignment vertical="center"/>
      <protection/>
    </xf>
    <xf numFmtId="194" fontId="6" fillId="0" borderId="13" xfId="69" applyNumberFormat="1" applyFont="1" applyFill="1" applyBorder="1" applyAlignment="1">
      <alignment horizontal="center" vertical="center"/>
      <protection/>
    </xf>
    <xf numFmtId="41" fontId="6" fillId="0" borderId="12" xfId="69" applyNumberFormat="1" applyFont="1" applyFill="1" applyBorder="1" applyAlignment="1">
      <alignment horizontal="center" vertical="center"/>
      <protection/>
    </xf>
    <xf numFmtId="194" fontId="6" fillId="0" borderId="14" xfId="69" applyNumberFormat="1" applyFont="1" applyFill="1" applyBorder="1" applyAlignment="1">
      <alignment horizontal="center" vertical="center"/>
      <protection/>
    </xf>
    <xf numFmtId="194" fontId="6" fillId="0" borderId="17" xfId="69" applyNumberFormat="1" applyFont="1" applyFill="1" applyBorder="1" applyAlignment="1">
      <alignment horizontal="center" vertical="center"/>
      <protection/>
    </xf>
    <xf numFmtId="194" fontId="6" fillId="0" borderId="18" xfId="69" applyNumberFormat="1" applyFont="1" applyFill="1" applyBorder="1" applyAlignment="1">
      <alignment horizontal="center" vertical="center"/>
      <protection/>
    </xf>
    <xf numFmtId="194" fontId="6" fillId="0" borderId="2" xfId="69" applyNumberFormat="1" applyFont="1" applyFill="1" applyBorder="1" applyAlignment="1">
      <alignment horizontal="fill" vertical="center"/>
      <protection/>
    </xf>
    <xf numFmtId="194" fontId="6" fillId="0" borderId="22" xfId="69" applyNumberFormat="1" applyFont="1" applyFill="1" applyBorder="1" applyAlignment="1">
      <alignment horizontal="fill" vertical="center"/>
      <protection/>
    </xf>
    <xf numFmtId="194" fontId="6" fillId="0" borderId="20" xfId="69" applyNumberFormat="1" applyFont="1" applyFill="1" applyBorder="1" applyAlignment="1">
      <alignment horizontal="fill" vertical="center"/>
      <protection/>
    </xf>
    <xf numFmtId="186" fontId="16" fillId="0" borderId="16" xfId="69" applyNumberFormat="1" applyFont="1" applyFill="1" applyBorder="1" applyAlignment="1">
      <alignment vertical="center"/>
      <protection/>
    </xf>
    <xf numFmtId="41" fontId="6" fillId="0" borderId="16" xfId="51" applyFont="1" applyBorder="1" applyAlignment="1">
      <alignment vertical="center"/>
    </xf>
    <xf numFmtId="186" fontId="6" fillId="0" borderId="16" xfId="69" applyNumberFormat="1" applyFont="1" applyFill="1" applyBorder="1" applyAlignment="1">
      <alignment vertical="center"/>
      <protection/>
    </xf>
    <xf numFmtId="186" fontId="16" fillId="0" borderId="0" xfId="69" applyNumberFormat="1" applyFont="1" applyFill="1" applyBorder="1" applyAlignment="1">
      <alignment vertical="center"/>
      <protection/>
    </xf>
    <xf numFmtId="41" fontId="6" fillId="0" borderId="0" xfId="51" applyFont="1" applyBorder="1" applyAlignment="1">
      <alignment vertical="center"/>
    </xf>
    <xf numFmtId="187" fontId="6" fillId="0" borderId="16" xfId="69" applyNumberFormat="1" applyFont="1" applyFill="1" applyBorder="1" applyAlignment="1">
      <alignment vertical="center"/>
      <protection/>
    </xf>
    <xf numFmtId="187" fontId="6" fillId="0" borderId="16" xfId="69" applyNumberFormat="1" applyFont="1" applyFill="1" applyBorder="1" applyAlignment="1">
      <alignment horizontal="right" vertical="center"/>
      <protection/>
    </xf>
    <xf numFmtId="187" fontId="6" fillId="0" borderId="13" xfId="69" applyNumberFormat="1" applyFont="1" applyFill="1" applyBorder="1" applyAlignment="1">
      <alignment vertical="center"/>
      <protection/>
    </xf>
    <xf numFmtId="3" fontId="6" fillId="0" borderId="0" xfId="69" applyNumberFormat="1" applyFont="1" applyFill="1" applyAlignment="1">
      <alignment horizontal="center" vertical="center"/>
      <protection/>
    </xf>
    <xf numFmtId="0" fontId="6" fillId="0" borderId="0" xfId="69" applyFont="1" applyFill="1" applyBorder="1" applyAlignment="1">
      <alignment horizontal="center" vertical="center"/>
      <protection/>
    </xf>
    <xf numFmtId="3" fontId="6" fillId="0" borderId="16" xfId="69" applyNumberFormat="1" applyFont="1" applyFill="1" applyBorder="1" applyAlignment="1">
      <alignment horizontal="right" vertical="center"/>
      <protection/>
    </xf>
    <xf numFmtId="187" fontId="6" fillId="0" borderId="13" xfId="69" applyNumberFormat="1" applyFont="1" applyFill="1" applyBorder="1" applyAlignment="1">
      <alignment horizontal="right" vertical="center"/>
      <protection/>
    </xf>
    <xf numFmtId="3" fontId="6" fillId="0" borderId="0" xfId="69" applyNumberFormat="1" applyFont="1" applyFill="1">
      <alignment/>
      <protection/>
    </xf>
    <xf numFmtId="0" fontId="12" fillId="0" borderId="0" xfId="69" applyFont="1" applyFill="1" applyAlignment="1">
      <alignment horizontal="center" vertical="center"/>
      <protection/>
    </xf>
    <xf numFmtId="194" fontId="8" fillId="0" borderId="0" xfId="69" applyNumberFormat="1" applyFont="1" applyFill="1">
      <alignment/>
      <protection/>
    </xf>
    <xf numFmtId="194" fontId="8" fillId="0" borderId="0" xfId="68" applyNumberFormat="1" applyFont="1" applyFill="1" applyAlignment="1">
      <alignment/>
    </xf>
    <xf numFmtId="186" fontId="8" fillId="0" borderId="0" xfId="69" applyNumberFormat="1" applyFont="1" applyFill="1">
      <alignment/>
      <protection/>
    </xf>
    <xf numFmtId="186" fontId="6" fillId="0" borderId="0" xfId="69" applyNumberFormat="1" applyFont="1" applyFill="1" applyBorder="1">
      <alignment/>
      <protection/>
    </xf>
    <xf numFmtId="41" fontId="6" fillId="0" borderId="0" xfId="69" applyNumberFormat="1" applyFont="1" applyFill="1" applyBorder="1">
      <alignment/>
      <protection/>
    </xf>
    <xf numFmtId="0" fontId="6" fillId="0" borderId="24" xfId="69" applyFont="1" applyFill="1" applyBorder="1" applyAlignment="1">
      <alignment horizontal="left"/>
      <protection/>
    </xf>
    <xf numFmtId="194" fontId="6" fillId="0" borderId="0" xfId="69" applyNumberFormat="1" applyFont="1" applyFill="1" applyBorder="1" applyAlignment="1">
      <alignment horizontal="center" vertical="center" wrapText="1"/>
      <protection/>
    </xf>
    <xf numFmtId="41" fontId="6" fillId="0" borderId="0" xfId="69" applyNumberFormat="1" applyFont="1" applyFill="1" applyBorder="1" applyAlignment="1">
      <alignment horizontal="center" vertical="center" wrapText="1"/>
      <protection/>
    </xf>
    <xf numFmtId="41" fontId="6" fillId="0" borderId="15" xfId="69" applyNumberFormat="1" applyFont="1" applyFill="1" applyBorder="1" applyAlignment="1">
      <alignment horizontal="center" vertical="center" wrapText="1"/>
      <protection/>
    </xf>
    <xf numFmtId="41" fontId="6" fillId="0" borderId="14" xfId="69" applyNumberFormat="1" applyFont="1" applyFill="1" applyBorder="1" applyAlignment="1">
      <alignment vertical="center"/>
      <protection/>
    </xf>
    <xf numFmtId="41" fontId="6" fillId="0" borderId="14" xfId="69" applyNumberFormat="1" applyFont="1" applyFill="1" applyBorder="1" applyAlignment="1">
      <alignment horizontal="left" vertical="center"/>
      <protection/>
    </xf>
    <xf numFmtId="0" fontId="6" fillId="0" borderId="2" xfId="69" applyFont="1" applyFill="1" applyBorder="1" applyAlignment="1">
      <alignment horizontal="fill"/>
      <protection/>
    </xf>
    <xf numFmtId="41" fontId="6" fillId="0" borderId="2" xfId="69" applyNumberFormat="1" applyFont="1" applyFill="1" applyBorder="1" applyAlignment="1">
      <alignment horizontal="fill"/>
      <protection/>
    </xf>
    <xf numFmtId="41" fontId="6" fillId="0" borderId="0" xfId="68" applyNumberFormat="1" applyFont="1" applyFill="1" applyBorder="1" applyAlignment="1">
      <alignment/>
    </xf>
    <xf numFmtId="14" fontId="6" fillId="0" borderId="24" xfId="69" applyNumberFormat="1" applyFont="1" applyFill="1" applyBorder="1" applyAlignment="1">
      <alignment horizontal="left" vertical="center"/>
      <protection/>
    </xf>
    <xf numFmtId="190" fontId="6" fillId="0" borderId="0" xfId="69" applyNumberFormat="1" applyFont="1" applyFill="1" applyBorder="1" applyAlignment="1">
      <alignment vertical="center"/>
      <protection/>
    </xf>
    <xf numFmtId="0" fontId="6" fillId="0" borderId="22" xfId="69" applyFont="1" applyFill="1" applyBorder="1" applyAlignment="1">
      <alignment vertical="center"/>
      <protection/>
    </xf>
    <xf numFmtId="0" fontId="6" fillId="0" borderId="21" xfId="69" applyFont="1" applyFill="1" applyBorder="1" applyAlignment="1">
      <alignment vertical="center"/>
      <protection/>
    </xf>
    <xf numFmtId="41" fontId="6" fillId="0" borderId="17" xfId="69" applyNumberFormat="1" applyFont="1" applyFill="1" applyBorder="1" applyAlignment="1">
      <alignment vertical="center"/>
      <protection/>
    </xf>
    <xf numFmtId="190" fontId="6" fillId="0" borderId="16" xfId="69" applyNumberFormat="1" applyFont="1" applyFill="1" applyBorder="1" applyAlignment="1">
      <alignment vertical="center"/>
      <protection/>
    </xf>
    <xf numFmtId="0" fontId="6" fillId="0" borderId="24" xfId="69" applyFont="1" applyFill="1" applyBorder="1" applyAlignment="1">
      <alignment horizontal="center"/>
      <protection/>
    </xf>
    <xf numFmtId="194" fontId="6" fillId="0" borderId="0" xfId="69" applyNumberFormat="1" applyFont="1" applyFill="1" applyBorder="1" applyAlignment="1">
      <alignment horizontal="right" vertical="center"/>
      <protection/>
    </xf>
    <xf numFmtId="191" fontId="6" fillId="0" borderId="0" xfId="69" applyNumberFormat="1" applyFont="1" applyFill="1" applyBorder="1" applyAlignment="1">
      <alignment vertical="center"/>
      <protection/>
    </xf>
    <xf numFmtId="41" fontId="8" fillId="0" borderId="0" xfId="69" applyNumberFormat="1" applyFont="1" applyFill="1" applyBorder="1" applyAlignment="1">
      <alignment horizontal="center" vertical="center"/>
      <protection/>
    </xf>
    <xf numFmtId="41" fontId="8" fillId="0" borderId="14" xfId="69" applyNumberFormat="1" applyFont="1" applyFill="1" applyBorder="1" applyAlignment="1">
      <alignment horizontal="left" vertical="center"/>
      <protection/>
    </xf>
    <xf numFmtId="41" fontId="8" fillId="0" borderId="14" xfId="69" applyNumberFormat="1" applyFont="1" applyFill="1" applyBorder="1" applyAlignment="1">
      <alignment horizontal="center" vertical="center"/>
      <protection/>
    </xf>
    <xf numFmtId="41" fontId="8" fillId="0" borderId="14" xfId="69" applyNumberFormat="1" applyFont="1" applyFill="1" applyBorder="1" applyAlignment="1">
      <alignment vertical="center"/>
      <protection/>
    </xf>
    <xf numFmtId="41" fontId="8" fillId="0" borderId="26" xfId="69" applyNumberFormat="1" applyFont="1" applyFill="1" applyBorder="1" applyAlignment="1">
      <alignment vertical="center"/>
      <protection/>
    </xf>
    <xf numFmtId="41" fontId="8" fillId="0" borderId="26" xfId="69" applyNumberFormat="1" applyFont="1" applyFill="1" applyBorder="1" applyAlignment="1">
      <alignment horizontal="center" vertical="center"/>
      <protection/>
    </xf>
    <xf numFmtId="0" fontId="0" fillId="0" borderId="0" xfId="73" applyFont="1" applyFill="1" applyAlignment="1">
      <alignment vertical="center"/>
      <protection/>
    </xf>
    <xf numFmtId="198" fontId="0" fillId="0" borderId="0" xfId="73" applyNumberFormat="1" applyFont="1" applyFill="1" applyAlignment="1">
      <alignment vertical="center"/>
      <protection/>
    </xf>
    <xf numFmtId="0" fontId="0" fillId="0" borderId="0" xfId="73" applyFont="1" applyFill="1" applyBorder="1" applyAlignment="1">
      <alignment vertical="center"/>
      <protection/>
    </xf>
    <xf numFmtId="199" fontId="0" fillId="0" borderId="0" xfId="73" applyNumberFormat="1" applyFont="1" applyFill="1" applyAlignment="1">
      <alignment vertical="center"/>
      <protection/>
    </xf>
    <xf numFmtId="194" fontId="0" fillId="0" borderId="0" xfId="73" applyNumberFormat="1" applyFont="1" applyFill="1" applyAlignment="1">
      <alignment vertical="center"/>
      <protection/>
    </xf>
    <xf numFmtId="0" fontId="6" fillId="0" borderId="0" xfId="73" applyFont="1" applyFill="1" applyAlignment="1">
      <alignment vertical="center"/>
      <protection/>
    </xf>
    <xf numFmtId="186" fontId="6" fillId="0" borderId="0" xfId="73" applyNumberFormat="1" applyFont="1" applyFill="1" applyBorder="1" applyAlignment="1">
      <alignment vertical="center"/>
      <protection/>
    </xf>
    <xf numFmtId="186" fontId="6" fillId="0" borderId="0" xfId="73" applyNumberFormat="1" applyFont="1" applyFill="1" applyAlignment="1">
      <alignment vertical="center"/>
      <protection/>
    </xf>
    <xf numFmtId="194" fontId="6" fillId="0" borderId="0" xfId="73" applyNumberFormat="1" applyFont="1" applyFill="1" applyAlignment="1">
      <alignment vertical="center"/>
      <protection/>
    </xf>
    <xf numFmtId="199" fontId="6" fillId="0" borderId="0" xfId="73" applyNumberFormat="1" applyFont="1" applyFill="1" applyAlignment="1">
      <alignment vertical="center"/>
      <protection/>
    </xf>
    <xf numFmtId="0" fontId="6" fillId="0" borderId="0" xfId="73" applyFont="1" applyFill="1" applyAlignment="1">
      <alignment horizontal="left" vertical="center"/>
      <protection/>
    </xf>
    <xf numFmtId="3" fontId="6" fillId="0" borderId="0" xfId="73" applyNumberFormat="1" applyFont="1" applyFill="1" applyBorder="1" applyAlignment="1">
      <alignment vertical="center"/>
      <protection/>
    </xf>
    <xf numFmtId="3" fontId="6" fillId="0" borderId="0" xfId="73" applyNumberFormat="1" applyFont="1" applyFill="1" applyAlignment="1">
      <alignment vertical="center"/>
      <protection/>
    </xf>
    <xf numFmtId="3" fontId="6" fillId="0" borderId="0" xfId="73" applyNumberFormat="1" applyFont="1" applyFill="1" applyAlignment="1">
      <alignment horizontal="left" vertical="center"/>
      <protection/>
    </xf>
    <xf numFmtId="194" fontId="6" fillId="0" borderId="0" xfId="73" applyNumberFormat="1" applyFont="1" applyFill="1" applyAlignment="1">
      <alignment horizontal="left" vertical="center"/>
      <protection/>
    </xf>
    <xf numFmtId="199" fontId="6" fillId="0" borderId="0" xfId="73" applyNumberFormat="1" applyFont="1" applyFill="1" applyAlignment="1">
      <alignment horizontal="left" vertical="center"/>
      <protection/>
    </xf>
    <xf numFmtId="198" fontId="6" fillId="0" borderId="0" xfId="73" applyNumberFormat="1" applyFont="1" applyFill="1" applyAlignment="1">
      <alignment vertical="center"/>
      <protection/>
    </xf>
    <xf numFmtId="4" fontId="6" fillId="0" borderId="16" xfId="73" applyNumberFormat="1" applyFont="1" applyFill="1" applyBorder="1" applyAlignment="1">
      <alignment vertical="center"/>
      <protection/>
    </xf>
    <xf numFmtId="3" fontId="6" fillId="0" borderId="16" xfId="73" applyNumberFormat="1" applyFont="1" applyFill="1" applyBorder="1" applyAlignment="1">
      <alignment vertical="center"/>
      <protection/>
    </xf>
    <xf numFmtId="41" fontId="6" fillId="0" borderId="16" xfId="73" applyNumberFormat="1" applyFont="1" applyFill="1" applyBorder="1" applyAlignment="1">
      <alignment vertical="center"/>
      <protection/>
    </xf>
    <xf numFmtId="43" fontId="6" fillId="0" borderId="16" xfId="73" applyNumberFormat="1" applyFont="1" applyFill="1" applyBorder="1" applyAlignment="1">
      <alignment vertical="center"/>
      <protection/>
    </xf>
    <xf numFmtId="199" fontId="6" fillId="0" borderId="16" xfId="51" applyNumberFormat="1" applyFont="1" applyFill="1" applyBorder="1" applyAlignment="1">
      <alignment horizontal="right" vertical="center"/>
    </xf>
    <xf numFmtId="184" fontId="6" fillId="0" borderId="16" xfId="73" applyNumberFormat="1" applyFont="1" applyFill="1" applyBorder="1" applyAlignment="1">
      <alignment vertical="center"/>
      <protection/>
    </xf>
    <xf numFmtId="184" fontId="6" fillId="0" borderId="13" xfId="73" applyNumberFormat="1" applyFont="1" applyFill="1" applyBorder="1" applyAlignment="1">
      <alignment vertical="center"/>
      <protection/>
    </xf>
    <xf numFmtId="0" fontId="6" fillId="0" borderId="20" xfId="73" applyFont="1" applyFill="1" applyBorder="1" applyAlignment="1">
      <alignment horizontal="center" vertical="center"/>
      <protection/>
    </xf>
    <xf numFmtId="4" fontId="6" fillId="0" borderId="0" xfId="73" applyNumberFormat="1" applyFont="1" applyFill="1" applyBorder="1" applyAlignment="1">
      <alignment horizontal="right" vertical="center"/>
      <protection/>
    </xf>
    <xf numFmtId="4" fontId="6" fillId="0" borderId="16" xfId="68" applyNumberFormat="1" applyFont="1" applyFill="1" applyBorder="1" applyAlignment="1">
      <alignment vertical="center"/>
    </xf>
    <xf numFmtId="41" fontId="6" fillId="0" borderId="16" xfId="51" applyFont="1" applyFill="1" applyBorder="1" applyAlignment="1">
      <alignment horizontal="right" vertical="center"/>
    </xf>
    <xf numFmtId="43" fontId="6" fillId="0" borderId="16" xfId="51" applyNumberFormat="1" applyFont="1" applyFill="1" applyBorder="1" applyAlignment="1">
      <alignment horizontal="right" vertical="center"/>
    </xf>
    <xf numFmtId="199" fontId="6" fillId="0" borderId="16" xfId="73" applyNumberFormat="1" applyFont="1" applyFill="1" applyBorder="1" applyAlignment="1">
      <alignment horizontal="right" vertical="center"/>
      <protection/>
    </xf>
    <xf numFmtId="3" fontId="6" fillId="0" borderId="20" xfId="73" applyNumberFormat="1" applyFont="1" applyFill="1" applyBorder="1" applyAlignment="1">
      <alignment horizontal="center" vertical="center"/>
      <protection/>
    </xf>
    <xf numFmtId="41" fontId="6" fillId="0" borderId="0" xfId="73" applyNumberFormat="1" applyFont="1" applyFill="1" applyAlignment="1">
      <alignment vertical="center"/>
      <protection/>
    </xf>
    <xf numFmtId="43" fontId="6" fillId="0" borderId="0" xfId="73" applyNumberFormat="1" applyFont="1" applyFill="1" applyBorder="1" applyAlignment="1">
      <alignment vertical="center"/>
      <protection/>
    </xf>
    <xf numFmtId="199" fontId="6" fillId="0" borderId="0" xfId="51" applyNumberFormat="1" applyFont="1" applyFill="1" applyBorder="1" applyAlignment="1">
      <alignment horizontal="right" vertical="center"/>
    </xf>
    <xf numFmtId="223" fontId="6" fillId="0" borderId="0" xfId="73" applyNumberFormat="1" applyFont="1" applyFill="1" applyAlignment="1">
      <alignment vertical="center"/>
      <protection/>
    </xf>
    <xf numFmtId="223" fontId="6" fillId="0" borderId="0" xfId="73" applyNumberFormat="1" applyFont="1" applyFill="1" applyBorder="1" applyAlignment="1">
      <alignment vertical="center"/>
      <protection/>
    </xf>
    <xf numFmtId="0" fontId="6" fillId="0" borderId="24" xfId="73" applyFont="1" applyFill="1" applyBorder="1" applyAlignment="1">
      <alignment horizontal="center" vertical="center"/>
      <protection/>
    </xf>
    <xf numFmtId="4" fontId="6" fillId="0" borderId="0" xfId="68" applyNumberFormat="1" applyFont="1" applyFill="1" applyBorder="1" applyAlignment="1">
      <alignment vertical="center"/>
    </xf>
    <xf numFmtId="197" fontId="6" fillId="0" borderId="0" xfId="51" applyNumberFormat="1" applyFont="1" applyFill="1" applyBorder="1" applyAlignment="1">
      <alignment vertical="center"/>
    </xf>
    <xf numFmtId="198" fontId="6" fillId="0" borderId="0" xfId="51" applyNumberFormat="1" applyFont="1" applyFill="1" applyAlignment="1">
      <alignment horizontal="right" vertical="center"/>
    </xf>
    <xf numFmtId="41" fontId="6" fillId="0" borderId="0" xfId="51" applyFont="1" applyFill="1" applyAlignment="1">
      <alignment horizontal="right" vertical="center"/>
    </xf>
    <xf numFmtId="186" fontId="6" fillId="0" borderId="0" xfId="73" applyNumberFormat="1" applyFont="1" applyFill="1" applyAlignment="1">
      <alignment horizontal="right" vertical="center"/>
      <protection/>
    </xf>
    <xf numFmtId="3" fontId="6" fillId="0" borderId="24" xfId="73" applyNumberFormat="1" applyFont="1" applyFill="1" applyBorder="1" applyAlignment="1">
      <alignment horizontal="center" vertical="center"/>
      <protection/>
    </xf>
    <xf numFmtId="4" fontId="6" fillId="0" borderId="0" xfId="73" applyNumberFormat="1" applyFont="1" applyFill="1" applyBorder="1" applyAlignment="1">
      <alignment vertical="center"/>
      <protection/>
    </xf>
    <xf numFmtId="41" fontId="6" fillId="0" borderId="0" xfId="73" applyNumberFormat="1" applyFont="1" applyFill="1" applyBorder="1" applyAlignment="1">
      <alignment vertical="center"/>
      <protection/>
    </xf>
    <xf numFmtId="184" fontId="6" fillId="0" borderId="0" xfId="73" applyNumberFormat="1" applyFont="1" applyFill="1" applyBorder="1" applyAlignment="1">
      <alignment vertical="center"/>
      <protection/>
    </xf>
    <xf numFmtId="184" fontId="6" fillId="0" borderId="15" xfId="73" applyNumberFormat="1" applyFont="1" applyFill="1" applyBorder="1" applyAlignment="1">
      <alignment vertical="center"/>
      <protection/>
    </xf>
    <xf numFmtId="204" fontId="6" fillId="0" borderId="0" xfId="73" applyNumberFormat="1" applyFont="1" applyFill="1" applyAlignment="1">
      <alignment vertical="center"/>
      <protection/>
    </xf>
    <xf numFmtId="43" fontId="6" fillId="0" borderId="0" xfId="51" applyNumberFormat="1" applyFont="1" applyFill="1" applyBorder="1" applyAlignment="1">
      <alignment horizontal="right" vertical="center"/>
    </xf>
    <xf numFmtId="199" fontId="6" fillId="0" borderId="0" xfId="73" applyNumberFormat="1" applyFont="1" applyFill="1" applyBorder="1" applyAlignment="1">
      <alignment horizontal="right" vertical="center"/>
      <protection/>
    </xf>
    <xf numFmtId="184" fontId="6" fillId="0" borderId="0" xfId="51" applyNumberFormat="1" applyFont="1" applyFill="1" applyBorder="1" applyAlignment="1">
      <alignment horizontal="right" vertical="center"/>
    </xf>
    <xf numFmtId="226" fontId="6" fillId="0" borderId="0" xfId="51" applyNumberFormat="1" applyFont="1" applyFill="1" applyAlignment="1">
      <alignment horizontal="right" vertical="center"/>
    </xf>
    <xf numFmtId="41" fontId="6" fillId="0" borderId="0" xfId="73" applyNumberFormat="1" applyFont="1" applyFill="1" applyBorder="1" applyAlignment="1">
      <alignment horizontal="right" vertical="center"/>
      <protection/>
    </xf>
    <xf numFmtId="184" fontId="6" fillId="0" borderId="0" xfId="73" applyNumberFormat="1" applyFont="1" applyFill="1" applyBorder="1" applyAlignment="1">
      <alignment horizontal="right" vertical="center"/>
      <protection/>
    </xf>
    <xf numFmtId="3" fontId="6" fillId="0" borderId="0" xfId="73" applyNumberFormat="1" applyFont="1" applyFill="1" applyBorder="1" applyAlignment="1">
      <alignment horizontal="right" vertical="center"/>
      <protection/>
    </xf>
    <xf numFmtId="3" fontId="6" fillId="0" borderId="0" xfId="51" applyNumberFormat="1" applyFont="1" applyFill="1" applyBorder="1" applyAlignment="1">
      <alignment horizontal="right" vertical="center"/>
    </xf>
    <xf numFmtId="3" fontId="6" fillId="0" borderId="15" xfId="73" applyNumberFormat="1" applyFont="1" applyFill="1" applyBorder="1" applyAlignment="1">
      <alignment vertical="center"/>
      <protection/>
    </xf>
    <xf numFmtId="4" fontId="6" fillId="0" borderId="0" xfId="68" applyNumberFormat="1" applyFont="1" applyFill="1" applyBorder="1" applyAlignment="1">
      <alignment horizontal="right" vertical="center"/>
    </xf>
    <xf numFmtId="3" fontId="6" fillId="0" borderId="0" xfId="51" applyNumberFormat="1" applyFont="1" applyFill="1" applyAlignment="1">
      <alignment horizontal="right" vertical="center"/>
    </xf>
    <xf numFmtId="186" fontId="6" fillId="0" borderId="0" xfId="73" applyNumberFormat="1" applyFont="1" applyFill="1" applyBorder="1" applyAlignment="1">
      <alignment horizontal="center" vertical="center"/>
      <protection/>
    </xf>
    <xf numFmtId="0" fontId="6" fillId="0" borderId="12" xfId="73" applyFont="1" applyFill="1" applyBorder="1" applyAlignment="1">
      <alignment horizontal="center" vertical="center" wrapText="1"/>
      <protection/>
    </xf>
    <xf numFmtId="0" fontId="6" fillId="0" borderId="12" xfId="73" applyFont="1" applyFill="1" applyBorder="1" applyAlignment="1">
      <alignment horizontal="center" vertical="center"/>
      <protection/>
    </xf>
    <xf numFmtId="0" fontId="6" fillId="0" borderId="22" xfId="73" applyFont="1" applyFill="1" applyBorder="1" applyAlignment="1">
      <alignment horizontal="center" vertical="center"/>
      <protection/>
    </xf>
    <xf numFmtId="0" fontId="6" fillId="0" borderId="0" xfId="73" applyFont="1" applyFill="1" applyBorder="1" applyAlignment="1">
      <alignment horizontal="center" vertical="center"/>
      <protection/>
    </xf>
    <xf numFmtId="0" fontId="6" fillId="0" borderId="22" xfId="73" applyFont="1" applyFill="1" applyBorder="1" applyAlignment="1">
      <alignment horizontal="fill" vertical="center"/>
      <protection/>
    </xf>
    <xf numFmtId="0" fontId="6" fillId="0" borderId="2" xfId="73" applyFont="1" applyFill="1" applyBorder="1" applyAlignment="1">
      <alignment horizontal="fill" vertical="center"/>
      <protection/>
    </xf>
    <xf numFmtId="0" fontId="6" fillId="0" borderId="2" xfId="73" applyFont="1" applyFill="1" applyBorder="1" applyAlignment="1">
      <alignment horizontal="center" vertical="center"/>
      <protection/>
    </xf>
    <xf numFmtId="186" fontId="6" fillId="0" borderId="2" xfId="73" applyNumberFormat="1" applyFont="1" applyFill="1" applyBorder="1" applyAlignment="1">
      <alignment vertical="center"/>
      <protection/>
    </xf>
    <xf numFmtId="198" fontId="6" fillId="0" borderId="0" xfId="73" applyNumberFormat="1" applyFont="1" applyFill="1" applyAlignment="1">
      <alignment horizontal="left" vertical="center"/>
      <protection/>
    </xf>
    <xf numFmtId="0" fontId="18" fillId="0" borderId="0" xfId="73" applyFont="1" applyFill="1" applyAlignment="1">
      <alignment horizontal="left" vertical="center"/>
      <protection/>
    </xf>
    <xf numFmtId="198" fontId="18" fillId="0" borderId="0" xfId="73" applyNumberFormat="1" applyFont="1" applyFill="1" applyAlignment="1">
      <alignment horizontal="left" vertical="center"/>
      <protection/>
    </xf>
    <xf numFmtId="0" fontId="7" fillId="0" borderId="0" xfId="73" applyFont="1" applyFill="1" applyAlignment="1">
      <alignment horizontal="left" vertical="center"/>
      <protection/>
    </xf>
    <xf numFmtId="0" fontId="30" fillId="0" borderId="0" xfId="73" applyFont="1" applyFill="1" applyAlignment="1">
      <alignment horizontal="left" vertical="center"/>
      <protection/>
    </xf>
    <xf numFmtId="185" fontId="6" fillId="0" borderId="15" xfId="51" applyNumberFormat="1" applyFont="1" applyFill="1" applyBorder="1" applyAlignment="1">
      <alignment vertical="center"/>
    </xf>
    <xf numFmtId="0" fontId="30" fillId="0" borderId="0" xfId="69" applyFont="1" applyFill="1">
      <alignment/>
      <protection/>
    </xf>
    <xf numFmtId="0" fontId="8" fillId="0" borderId="24" xfId="69" applyNumberFormat="1" applyFont="1" applyFill="1" applyBorder="1" applyAlignment="1">
      <alignment vertical="center"/>
      <protection/>
    </xf>
    <xf numFmtId="0" fontId="31" fillId="0" borderId="0" xfId="69" applyFont="1" applyFill="1">
      <alignment/>
      <protection/>
    </xf>
    <xf numFmtId="0" fontId="6" fillId="0" borderId="0" xfId="74" applyFont="1" applyFill="1">
      <alignment/>
      <protection/>
    </xf>
    <xf numFmtId="0" fontId="6" fillId="0" borderId="0" xfId="74" applyFont="1" applyFill="1" applyAlignment="1">
      <alignment vertical="center"/>
      <protection/>
    </xf>
    <xf numFmtId="41" fontId="6" fillId="0" borderId="0" xfId="51" applyFont="1" applyFill="1" applyAlignment="1">
      <alignment horizontal="left"/>
    </xf>
    <xf numFmtId="0" fontId="8" fillId="0" borderId="0" xfId="74" applyFont="1" applyFill="1" applyAlignment="1">
      <alignment vertical="center"/>
      <protection/>
    </xf>
    <xf numFmtId="41" fontId="8" fillId="0" borderId="0" xfId="74" applyNumberFormat="1" applyFont="1" applyFill="1" applyAlignment="1">
      <alignment vertical="center"/>
      <protection/>
    </xf>
    <xf numFmtId="41" fontId="8" fillId="0" borderId="16" xfId="74" applyNumberFormat="1" applyFont="1" applyFill="1" applyBorder="1" applyAlignment="1">
      <alignment vertical="center"/>
      <protection/>
    </xf>
    <xf numFmtId="41" fontId="8" fillId="0" borderId="16" xfId="74" applyNumberFormat="1" applyFont="1" applyFill="1" applyBorder="1" applyAlignment="1">
      <alignment horizontal="right" vertical="center"/>
      <protection/>
    </xf>
    <xf numFmtId="41" fontId="8" fillId="0" borderId="13" xfId="74" applyNumberFormat="1" applyFont="1" applyFill="1" applyBorder="1" applyAlignment="1">
      <alignment horizontal="center" vertical="center" wrapText="1"/>
      <protection/>
    </xf>
    <xf numFmtId="0" fontId="8" fillId="0" borderId="20" xfId="74" applyFont="1" applyFill="1" applyBorder="1" applyAlignment="1">
      <alignment horizontal="center" vertical="center"/>
      <protection/>
    </xf>
    <xf numFmtId="41" fontId="8" fillId="0" borderId="0" xfId="74" applyNumberFormat="1" applyFont="1" applyFill="1" applyBorder="1" applyAlignment="1">
      <alignment vertical="center"/>
      <protection/>
    </xf>
    <xf numFmtId="41" fontId="8" fillId="0" borderId="0" xfId="74" applyNumberFormat="1" applyFont="1" applyFill="1" applyBorder="1" applyAlignment="1">
      <alignment horizontal="right" vertical="center"/>
      <protection/>
    </xf>
    <xf numFmtId="41" fontId="8" fillId="0" borderId="15" xfId="74" applyNumberFormat="1" applyFont="1" applyFill="1" applyBorder="1" applyAlignment="1">
      <alignment horizontal="center" vertical="center" wrapText="1"/>
      <protection/>
    </xf>
    <xf numFmtId="0" fontId="8" fillId="0" borderId="24" xfId="74" applyFont="1" applyFill="1" applyBorder="1" applyAlignment="1">
      <alignment horizontal="center" vertical="center"/>
      <protection/>
    </xf>
    <xf numFmtId="0" fontId="8" fillId="0" borderId="0" xfId="74" applyFont="1" applyFill="1">
      <alignment/>
      <protection/>
    </xf>
    <xf numFmtId="0" fontId="8" fillId="0" borderId="24" xfId="74" applyFont="1" applyFill="1" applyBorder="1">
      <alignment/>
      <protection/>
    </xf>
    <xf numFmtId="0" fontId="8" fillId="0" borderId="0" xfId="74" applyFont="1" applyFill="1" applyAlignment="1">
      <alignment horizontal="right"/>
      <protection/>
    </xf>
    <xf numFmtId="0" fontId="8" fillId="0" borderId="0" xfId="74" applyFont="1" applyFill="1" applyAlignment="1">
      <alignment horizontal="right" vertical="center"/>
      <protection/>
    </xf>
    <xf numFmtId="0" fontId="8" fillId="0" borderId="0" xfId="74" applyFont="1" applyFill="1" applyAlignment="1">
      <alignment horizontal="center" vertical="center"/>
      <protection/>
    </xf>
    <xf numFmtId="41" fontId="8" fillId="0" borderId="0" xfId="74" applyNumberFormat="1" applyFont="1" applyFill="1" applyAlignment="1">
      <alignment horizontal="center" vertical="center"/>
      <protection/>
    </xf>
    <xf numFmtId="41" fontId="8" fillId="0" borderId="0" xfId="74" applyNumberFormat="1" applyFont="1" applyFill="1" applyBorder="1" applyAlignment="1">
      <alignment horizontal="center" vertical="center" wrapText="1"/>
      <protection/>
    </xf>
    <xf numFmtId="0" fontId="8" fillId="0" borderId="0" xfId="74" applyFont="1" applyFill="1" applyAlignment="1">
      <alignment/>
      <protection/>
    </xf>
    <xf numFmtId="0" fontId="8" fillId="0" borderId="19" xfId="74" applyFont="1" applyFill="1" applyBorder="1" applyAlignment="1">
      <alignment horizontal="center" vertical="center" wrapText="1"/>
      <protection/>
    </xf>
    <xf numFmtId="0" fontId="8" fillId="0" borderId="12" xfId="74" applyFont="1" applyFill="1" applyBorder="1" applyAlignment="1">
      <alignment horizontal="center" vertical="center" wrapText="1"/>
      <protection/>
    </xf>
    <xf numFmtId="0" fontId="7" fillId="0" borderId="0" xfId="74" applyFont="1" applyFill="1" applyAlignment="1">
      <alignment horizontal="left"/>
      <protection/>
    </xf>
    <xf numFmtId="0" fontId="6" fillId="0" borderId="22" xfId="73" applyFont="1" applyFill="1" applyBorder="1" applyAlignment="1">
      <alignment horizontal="center" vertical="center"/>
      <protection/>
    </xf>
    <xf numFmtId="0" fontId="6" fillId="0" borderId="12" xfId="73" applyFont="1" applyFill="1" applyBorder="1" applyAlignment="1">
      <alignment horizontal="center" vertical="center"/>
      <protection/>
    </xf>
    <xf numFmtId="186" fontId="6" fillId="0" borderId="12" xfId="73" applyNumberFormat="1" applyFont="1" applyFill="1" applyBorder="1" applyAlignment="1">
      <alignment horizontal="center" vertical="center"/>
      <protection/>
    </xf>
    <xf numFmtId="199" fontId="6" fillId="0" borderId="12" xfId="73" applyNumberFormat="1" applyFont="1" applyFill="1" applyBorder="1" applyAlignment="1">
      <alignment horizontal="center" vertical="center" wrapText="1"/>
      <protection/>
    </xf>
    <xf numFmtId="0" fontId="6" fillId="0" borderId="12" xfId="73" applyFont="1" applyFill="1" applyBorder="1" applyAlignment="1">
      <alignment horizontal="center" vertical="center" wrapText="1"/>
      <protection/>
    </xf>
    <xf numFmtId="0" fontId="6" fillId="0" borderId="19" xfId="73" applyFont="1" applyFill="1" applyBorder="1" applyAlignment="1">
      <alignment horizontal="center" vertical="center"/>
      <protection/>
    </xf>
    <xf numFmtId="0" fontId="6" fillId="0" borderId="19" xfId="73" applyFont="1" applyFill="1" applyBorder="1" applyAlignment="1">
      <alignment horizontal="center" vertical="center" wrapText="1"/>
      <protection/>
    </xf>
    <xf numFmtId="0" fontId="6" fillId="0" borderId="22" xfId="73" applyFont="1" applyFill="1" applyBorder="1" applyAlignment="1">
      <alignment horizontal="center" vertical="center" wrapText="1"/>
      <protection/>
    </xf>
    <xf numFmtId="0" fontId="18" fillId="0" borderId="0" xfId="73" applyFont="1" applyFill="1" applyAlignment="1">
      <alignment horizontal="left" vertical="center"/>
      <protection/>
    </xf>
    <xf numFmtId="186" fontId="6" fillId="0" borderId="0" xfId="73" applyNumberFormat="1" applyFont="1" applyFill="1" applyBorder="1" applyAlignment="1">
      <alignment horizontal="center" vertical="center"/>
      <protection/>
    </xf>
    <xf numFmtId="198" fontId="6" fillId="0" borderId="12" xfId="73" applyNumberFormat="1" applyFont="1" applyFill="1" applyBorder="1" applyAlignment="1">
      <alignment horizontal="center" vertical="center" wrapText="1"/>
      <protection/>
    </xf>
    <xf numFmtId="0" fontId="6" fillId="0" borderId="17" xfId="73" applyFont="1" applyFill="1" applyBorder="1" applyAlignment="1">
      <alignment horizontal="center" vertical="center" wrapText="1"/>
      <protection/>
    </xf>
    <xf numFmtId="0" fontId="0" fillId="0" borderId="15" xfId="73" applyFont="1" applyBorder="1" applyAlignment="1">
      <alignment vertical="center"/>
      <protection/>
    </xf>
    <xf numFmtId="0" fontId="0" fillId="0" borderId="13" xfId="73" applyFont="1" applyBorder="1" applyAlignment="1">
      <alignment vertical="center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69" applyFont="1" applyFill="1" applyBorder="1" applyAlignment="1">
      <alignment horizontal="center" vertical="center"/>
      <protection/>
    </xf>
    <xf numFmtId="0" fontId="6" fillId="0" borderId="2" xfId="69" applyFont="1" applyFill="1" applyBorder="1" applyAlignment="1">
      <alignment horizontal="center" vertical="center"/>
      <protection/>
    </xf>
    <xf numFmtId="0" fontId="6" fillId="0" borderId="22" xfId="69" applyFont="1" applyFill="1" applyBorder="1" applyAlignment="1">
      <alignment horizontal="center" vertical="center" wrapText="1"/>
      <protection/>
    </xf>
    <xf numFmtId="0" fontId="6" fillId="0" borderId="12" xfId="69" applyFont="1" applyFill="1" applyBorder="1" applyAlignment="1">
      <alignment horizontal="center" vertical="center"/>
      <protection/>
    </xf>
    <xf numFmtId="0" fontId="6" fillId="0" borderId="22" xfId="69" applyFont="1" applyFill="1" applyBorder="1" applyAlignment="1">
      <alignment horizontal="center" vertical="center"/>
      <protection/>
    </xf>
    <xf numFmtId="0" fontId="6" fillId="0" borderId="18" xfId="69" applyFont="1" applyFill="1" applyBorder="1" applyAlignment="1">
      <alignment horizontal="center" vertical="center" wrapText="1"/>
      <protection/>
    </xf>
    <xf numFmtId="0" fontId="6" fillId="0" borderId="14" xfId="69" applyFont="1" applyFill="1" applyBorder="1" applyAlignment="1">
      <alignment horizontal="center" vertical="center" wrapText="1"/>
      <protection/>
    </xf>
    <xf numFmtId="0" fontId="6" fillId="0" borderId="21" xfId="69" applyFont="1" applyFill="1" applyBorder="1" applyAlignment="1">
      <alignment horizontal="center" vertical="center" wrapText="1"/>
      <protection/>
    </xf>
    <xf numFmtId="0" fontId="6" fillId="0" borderId="16" xfId="69" applyFont="1" applyFill="1" applyBorder="1" applyAlignment="1">
      <alignment horizontal="center" vertical="center" wrapText="1"/>
      <protection/>
    </xf>
    <xf numFmtId="0" fontId="6" fillId="0" borderId="21" xfId="69" applyFont="1" applyFill="1" applyBorder="1" applyAlignment="1">
      <alignment horizontal="left" vertical="center"/>
      <protection/>
    </xf>
    <xf numFmtId="0" fontId="6" fillId="0" borderId="0" xfId="69" applyFont="1" applyFill="1" applyBorder="1" applyAlignment="1">
      <alignment horizontal="left" vertical="center"/>
      <protection/>
    </xf>
    <xf numFmtId="0" fontId="6" fillId="0" borderId="25" xfId="69" applyFont="1" applyFill="1" applyBorder="1" applyAlignment="1">
      <alignment horizontal="center" vertical="center" wrapText="1"/>
      <protection/>
    </xf>
    <xf numFmtId="0" fontId="6" fillId="0" borderId="20" xfId="69" applyFont="1" applyFill="1" applyBorder="1" applyAlignment="1">
      <alignment horizontal="center" vertical="center" wrapText="1"/>
      <protection/>
    </xf>
    <xf numFmtId="0" fontId="6" fillId="0" borderId="17" xfId="69" applyFont="1" applyFill="1" applyBorder="1" applyAlignment="1">
      <alignment horizontal="center" vertical="center" wrapText="1"/>
      <protection/>
    </xf>
    <xf numFmtId="0" fontId="6" fillId="0" borderId="13" xfId="69" applyFont="1" applyFill="1" applyBorder="1" applyAlignment="1">
      <alignment horizontal="center" vertical="center" wrapText="1"/>
      <protection/>
    </xf>
    <xf numFmtId="0" fontId="8" fillId="0" borderId="22" xfId="69" applyFont="1" applyFill="1" applyBorder="1" applyAlignment="1">
      <alignment horizontal="center" vertical="center" wrapText="1"/>
      <protection/>
    </xf>
    <xf numFmtId="0" fontId="8" fillId="0" borderId="12" xfId="69" applyFont="1" applyFill="1" applyBorder="1" applyAlignment="1">
      <alignment horizontal="center" vertical="center" wrapText="1"/>
      <protection/>
    </xf>
    <xf numFmtId="0" fontId="8" fillId="0" borderId="17" xfId="69" applyFont="1" applyFill="1" applyBorder="1" applyAlignment="1">
      <alignment horizontal="center" vertical="center" wrapText="1"/>
      <protection/>
    </xf>
    <xf numFmtId="0" fontId="8" fillId="0" borderId="25" xfId="69" applyFont="1" applyFill="1" applyBorder="1" applyAlignment="1">
      <alignment horizontal="center" vertical="center" wrapText="1"/>
      <protection/>
    </xf>
    <xf numFmtId="0" fontId="8" fillId="0" borderId="13" xfId="69" applyFont="1" applyFill="1" applyBorder="1" applyAlignment="1">
      <alignment horizontal="center" vertical="center" wrapText="1"/>
      <protection/>
    </xf>
    <xf numFmtId="0" fontId="8" fillId="0" borderId="20" xfId="69" applyFont="1" applyFill="1" applyBorder="1" applyAlignment="1">
      <alignment horizontal="center" vertical="center" wrapText="1"/>
      <protection/>
    </xf>
    <xf numFmtId="0" fontId="8" fillId="0" borderId="17" xfId="69" applyFont="1" applyFill="1" applyBorder="1" applyAlignment="1">
      <alignment horizontal="center" vertical="center"/>
      <protection/>
    </xf>
    <xf numFmtId="0" fontId="8" fillId="0" borderId="21" xfId="69" applyFont="1" applyFill="1" applyBorder="1" applyAlignment="1">
      <alignment horizontal="center" vertical="center"/>
      <protection/>
    </xf>
    <xf numFmtId="0" fontId="8" fillId="0" borderId="25" xfId="69" applyFont="1" applyFill="1" applyBorder="1" applyAlignment="1">
      <alignment horizontal="center" vertical="center"/>
      <protection/>
    </xf>
    <xf numFmtId="0" fontId="8" fillId="0" borderId="18" xfId="69" applyFont="1" applyFill="1" applyBorder="1" applyAlignment="1">
      <alignment horizontal="center" vertical="center"/>
      <protection/>
    </xf>
    <xf numFmtId="0" fontId="8" fillId="0" borderId="14" xfId="69" applyFont="1" applyFill="1" applyBorder="1" applyAlignment="1">
      <alignment horizontal="center" vertical="center"/>
      <protection/>
    </xf>
    <xf numFmtId="0" fontId="8" fillId="0" borderId="19" xfId="69" applyFont="1" applyFill="1" applyBorder="1" applyAlignment="1">
      <alignment horizontal="center" vertical="center" wrapText="1"/>
      <protection/>
    </xf>
    <xf numFmtId="0" fontId="8" fillId="0" borderId="18" xfId="69" applyFont="1" applyFill="1" applyBorder="1" applyAlignment="1">
      <alignment horizontal="center" vertical="center" wrapText="1"/>
      <protection/>
    </xf>
    <xf numFmtId="0" fontId="8" fillId="0" borderId="14" xfId="69" applyFont="1" applyFill="1" applyBorder="1" applyAlignment="1">
      <alignment horizontal="center" vertical="center" wrapText="1"/>
      <protection/>
    </xf>
    <xf numFmtId="0" fontId="8" fillId="0" borderId="21" xfId="69" applyFont="1" applyFill="1" applyBorder="1" applyAlignment="1">
      <alignment horizontal="center" vertical="center" wrapText="1"/>
      <protection/>
    </xf>
    <xf numFmtId="0" fontId="8" fillId="0" borderId="16" xfId="69" applyFont="1" applyFill="1" applyBorder="1" applyAlignment="1">
      <alignment horizontal="center" vertical="center" wrapText="1"/>
      <protection/>
    </xf>
    <xf numFmtId="0" fontId="6" fillId="0" borderId="18" xfId="69" applyFont="1" applyFill="1" applyBorder="1" applyAlignment="1">
      <alignment horizontal="center" vertical="center"/>
      <protection/>
    </xf>
    <xf numFmtId="0" fontId="6" fillId="0" borderId="14" xfId="69" applyFont="1" applyFill="1" applyBorder="1" applyAlignment="1">
      <alignment horizontal="center" vertical="center"/>
      <protection/>
    </xf>
    <xf numFmtId="0" fontId="6" fillId="0" borderId="17" xfId="69" applyFont="1" applyFill="1" applyBorder="1" applyAlignment="1">
      <alignment horizontal="center" vertical="center"/>
      <protection/>
    </xf>
    <xf numFmtId="0" fontId="6" fillId="0" borderId="20" xfId="69" applyFont="1" applyFill="1" applyBorder="1" applyAlignment="1">
      <alignment horizontal="center" vertical="center"/>
      <protection/>
    </xf>
    <xf numFmtId="0" fontId="6" fillId="0" borderId="12" xfId="69" applyFont="1" applyFill="1" applyBorder="1" applyAlignment="1">
      <alignment horizontal="center" vertical="center" wrapText="1"/>
      <protection/>
    </xf>
    <xf numFmtId="0" fontId="6" fillId="0" borderId="2" xfId="69" applyFont="1" applyFill="1" applyBorder="1" applyAlignment="1">
      <alignment horizontal="center" vertical="center" wrapText="1"/>
      <protection/>
    </xf>
    <xf numFmtId="0" fontId="6" fillId="0" borderId="26" xfId="69" applyFont="1" applyFill="1" applyBorder="1" applyAlignment="1">
      <alignment horizontal="center" vertical="center" wrapText="1"/>
      <protection/>
    </xf>
    <xf numFmtId="0" fontId="6" fillId="0" borderId="19" xfId="69" applyFont="1" applyFill="1" applyBorder="1" applyAlignment="1">
      <alignment horizontal="center" vertical="center" wrapText="1"/>
      <protection/>
    </xf>
    <xf numFmtId="3" fontId="14" fillId="0" borderId="27" xfId="69" applyNumberFormat="1" applyFont="1" applyFill="1" applyBorder="1" applyAlignment="1">
      <alignment horizontal="center" vertical="center"/>
      <protection/>
    </xf>
    <xf numFmtId="3" fontId="14" fillId="0" borderId="12" xfId="69" applyNumberFormat="1" applyFont="1" applyFill="1" applyBorder="1" applyAlignment="1">
      <alignment horizontal="center" vertical="center"/>
      <protection/>
    </xf>
    <xf numFmtId="3" fontId="14" fillId="0" borderId="19" xfId="69" applyNumberFormat="1" applyFont="1" applyFill="1" applyBorder="1" applyAlignment="1">
      <alignment horizontal="center" vertical="center"/>
      <protection/>
    </xf>
    <xf numFmtId="3" fontId="14" fillId="0" borderId="22" xfId="69" applyNumberFormat="1" applyFont="1" applyFill="1" applyBorder="1" applyAlignment="1">
      <alignment horizontal="center" vertical="center" wrapText="1"/>
      <protection/>
    </xf>
    <xf numFmtId="3" fontId="14" fillId="0" borderId="18" xfId="69" applyNumberFormat="1" applyFont="1" applyFill="1" applyBorder="1" applyAlignment="1">
      <alignment horizontal="center" vertical="center"/>
      <protection/>
    </xf>
    <xf numFmtId="3" fontId="8" fillId="0" borderId="12" xfId="69" applyNumberFormat="1" applyFont="1" applyFill="1" applyBorder="1" applyAlignment="1">
      <alignment horizontal="center" vertical="center"/>
      <protection/>
    </xf>
    <xf numFmtId="3" fontId="8" fillId="0" borderId="19" xfId="69" applyNumberFormat="1" applyFont="1" applyFill="1" applyBorder="1" applyAlignment="1">
      <alignment horizontal="center" vertical="center"/>
      <protection/>
    </xf>
    <xf numFmtId="3" fontId="8" fillId="0" borderId="22" xfId="69" applyNumberFormat="1" applyFont="1" applyFill="1" applyBorder="1" applyAlignment="1">
      <alignment horizontal="center" vertical="center" wrapText="1"/>
      <protection/>
    </xf>
    <xf numFmtId="0" fontId="8" fillId="0" borderId="19" xfId="69" applyFont="1" applyFill="1" applyBorder="1" applyAlignment="1">
      <alignment horizontal="center" vertical="center"/>
      <protection/>
    </xf>
    <xf numFmtId="0" fontId="8" fillId="0" borderId="2" xfId="69" applyFont="1" applyFill="1" applyBorder="1" applyAlignment="1">
      <alignment horizontal="center" vertical="center"/>
      <protection/>
    </xf>
    <xf numFmtId="0" fontId="8" fillId="0" borderId="22" xfId="69" applyFont="1" applyFill="1" applyBorder="1" applyAlignment="1">
      <alignment horizontal="center" vertical="center"/>
      <protection/>
    </xf>
    <xf numFmtId="0" fontId="8" fillId="0" borderId="12" xfId="69" applyFont="1" applyFill="1" applyBorder="1" applyAlignment="1">
      <alignment horizontal="center" vertical="center"/>
      <protection/>
    </xf>
    <xf numFmtId="3" fontId="8" fillId="0" borderId="22" xfId="69" applyNumberFormat="1" applyFont="1" applyFill="1" applyBorder="1" applyAlignment="1">
      <alignment horizontal="center" vertical="center"/>
      <protection/>
    </xf>
    <xf numFmtId="186" fontId="8" fillId="0" borderId="18" xfId="79" applyNumberFormat="1" applyFont="1" applyFill="1" applyBorder="1" applyAlignment="1">
      <alignment horizontal="center" vertical="center"/>
      <protection/>
    </xf>
    <xf numFmtId="186" fontId="8" fillId="0" borderId="12" xfId="79" applyNumberFormat="1" applyFont="1" applyFill="1" applyBorder="1" applyAlignment="1">
      <alignment horizontal="center" vertical="center"/>
      <protection/>
    </xf>
    <xf numFmtId="186" fontId="8" fillId="0" borderId="19" xfId="79" applyNumberFormat="1" applyFont="1" applyFill="1" applyBorder="1" applyAlignment="1">
      <alignment horizontal="center" vertical="center"/>
      <protection/>
    </xf>
    <xf numFmtId="0" fontId="6" fillId="0" borderId="22" xfId="69" applyFont="1" applyBorder="1" applyAlignment="1">
      <alignment horizontal="center" vertical="center" wrapText="1"/>
      <protection/>
    </xf>
    <xf numFmtId="0" fontId="6" fillId="0" borderId="12" xfId="69" applyFont="1" applyBorder="1" applyAlignment="1">
      <alignment horizontal="center" vertical="center"/>
      <protection/>
    </xf>
    <xf numFmtId="0" fontId="6" fillId="0" borderId="18" xfId="69" applyFont="1" applyBorder="1" applyAlignment="1">
      <alignment horizontal="left" vertical="center"/>
      <protection/>
    </xf>
    <xf numFmtId="0" fontId="6" fillId="0" borderId="12" xfId="69" applyFont="1" applyBorder="1" applyAlignment="1">
      <alignment horizontal="left" vertical="center"/>
      <protection/>
    </xf>
    <xf numFmtId="0" fontId="6" fillId="0" borderId="19" xfId="69" applyFont="1" applyBorder="1" applyAlignment="1">
      <alignment horizontal="left" vertical="center"/>
      <protection/>
    </xf>
    <xf numFmtId="0" fontId="6" fillId="0" borderId="21" xfId="69" applyFont="1" applyFill="1" applyBorder="1" applyAlignment="1">
      <alignment horizontal="center" vertical="center"/>
      <protection/>
    </xf>
    <xf numFmtId="0" fontId="6" fillId="0" borderId="25" xfId="69" applyFont="1" applyFill="1" applyBorder="1" applyAlignment="1">
      <alignment horizontal="center" vertical="center"/>
      <protection/>
    </xf>
    <xf numFmtId="182" fontId="6" fillId="0" borderId="22" xfId="69" applyNumberFormat="1" applyFont="1" applyFill="1" applyBorder="1" applyAlignment="1">
      <alignment horizontal="center" vertical="center" wrapText="1"/>
      <protection/>
    </xf>
    <xf numFmtId="182" fontId="6" fillId="0" borderId="12" xfId="69" applyNumberFormat="1" applyFont="1" applyFill="1" applyBorder="1" applyAlignment="1">
      <alignment horizontal="center" vertical="center"/>
      <protection/>
    </xf>
    <xf numFmtId="182" fontId="6" fillId="0" borderId="19" xfId="69" applyNumberFormat="1" applyFont="1" applyFill="1" applyBorder="1" applyAlignment="1">
      <alignment horizontal="center" vertical="center"/>
      <protection/>
    </xf>
    <xf numFmtId="0" fontId="7" fillId="0" borderId="0" xfId="72" applyFont="1" applyFill="1" applyAlignment="1">
      <alignment horizontal="center"/>
      <protection/>
    </xf>
    <xf numFmtId="0" fontId="6" fillId="0" borderId="25" xfId="72" applyFont="1" applyFill="1" applyBorder="1" applyAlignment="1">
      <alignment horizontal="center" vertical="center" wrapText="1"/>
      <protection/>
    </xf>
    <xf numFmtId="0" fontId="6" fillId="0" borderId="20" xfId="72" applyFont="1" applyFill="1" applyBorder="1" applyAlignment="1">
      <alignment horizontal="center" vertical="center" wrapText="1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14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0" fontId="6" fillId="0" borderId="25" xfId="72" applyFont="1" applyFill="1" applyBorder="1" applyAlignment="1">
      <alignment horizontal="center" vertical="center"/>
      <protection/>
    </xf>
    <xf numFmtId="0" fontId="8" fillId="0" borderId="17" xfId="69" applyFont="1" applyFill="1" applyBorder="1" applyAlignment="1">
      <alignment horizontal="left" vertical="center"/>
      <protection/>
    </xf>
    <xf numFmtId="0" fontId="8" fillId="0" borderId="21" xfId="69" applyFont="1" applyFill="1" applyBorder="1" applyAlignment="1">
      <alignment horizontal="left" vertical="center"/>
      <protection/>
    </xf>
    <xf numFmtId="0" fontId="8" fillId="0" borderId="25" xfId="69" applyFont="1" applyFill="1" applyBorder="1" applyAlignment="1">
      <alignment horizontal="left" vertical="center"/>
      <protection/>
    </xf>
    <xf numFmtId="0" fontId="8" fillId="0" borderId="17" xfId="69" applyFont="1" applyFill="1" applyBorder="1" applyAlignment="1">
      <alignment horizontal="left" vertical="center" wrapText="1"/>
      <protection/>
    </xf>
    <xf numFmtId="0" fontId="8" fillId="0" borderId="21" xfId="69" applyFont="1" applyFill="1" applyBorder="1" applyAlignment="1">
      <alignment horizontal="left" vertical="center" wrapText="1"/>
      <protection/>
    </xf>
    <xf numFmtId="0" fontId="8" fillId="0" borderId="25" xfId="69" applyFont="1" applyFill="1" applyBorder="1" applyAlignment="1">
      <alignment horizontal="left" vertical="center" wrapText="1"/>
      <protection/>
    </xf>
    <xf numFmtId="0" fontId="8" fillId="0" borderId="24" xfId="69" applyFont="1" applyFill="1" applyBorder="1" applyAlignment="1">
      <alignment horizontal="center" vertical="center" wrapText="1"/>
      <protection/>
    </xf>
    <xf numFmtId="0" fontId="8" fillId="0" borderId="26" xfId="69" applyFont="1" applyFill="1" applyBorder="1" applyAlignment="1">
      <alignment horizontal="center" vertical="center" wrapText="1"/>
      <protection/>
    </xf>
    <xf numFmtId="0" fontId="6" fillId="0" borderId="0" xfId="69" applyFont="1" applyFill="1" applyAlignment="1">
      <alignment horizontal="left"/>
      <protection/>
    </xf>
    <xf numFmtId="0" fontId="6" fillId="0" borderId="0" xfId="69" applyFont="1" applyFill="1" applyBorder="1" applyAlignment="1">
      <alignment/>
      <protection/>
    </xf>
    <xf numFmtId="186" fontId="6" fillId="0" borderId="18" xfId="69" applyNumberFormat="1" applyFont="1" applyFill="1" applyBorder="1" applyAlignment="1">
      <alignment horizontal="center" vertical="center"/>
      <protection/>
    </xf>
    <xf numFmtId="186" fontId="6" fillId="0" borderId="12" xfId="69" applyNumberFormat="1" applyFont="1" applyFill="1" applyBorder="1" applyAlignment="1">
      <alignment horizontal="center" vertical="center"/>
      <protection/>
    </xf>
    <xf numFmtId="186" fontId="6" fillId="0" borderId="17" xfId="69" applyNumberFormat="1" applyFont="1" applyFill="1" applyBorder="1" applyAlignment="1">
      <alignment horizontal="left" vertical="center"/>
      <protection/>
    </xf>
    <xf numFmtId="186" fontId="6" fillId="0" borderId="21" xfId="69" applyNumberFormat="1" applyFont="1" applyFill="1" applyBorder="1" applyAlignment="1">
      <alignment horizontal="left" vertical="center"/>
      <protection/>
    </xf>
    <xf numFmtId="41" fontId="6" fillId="0" borderId="14" xfId="69" applyNumberFormat="1" applyFont="1" applyFill="1" applyBorder="1" applyAlignment="1">
      <alignment horizontal="center" vertical="center"/>
      <protection/>
    </xf>
    <xf numFmtId="41" fontId="6" fillId="0" borderId="12" xfId="69" applyNumberFormat="1" applyFont="1" applyFill="1" applyBorder="1" applyAlignment="1">
      <alignment horizontal="center" vertical="center"/>
      <protection/>
    </xf>
    <xf numFmtId="194" fontId="6" fillId="0" borderId="12" xfId="69" applyNumberFormat="1" applyFont="1" applyFill="1" applyBorder="1" applyAlignment="1">
      <alignment horizontal="center" vertical="center" wrapText="1"/>
      <protection/>
    </xf>
    <xf numFmtId="41" fontId="6" fillId="0" borderId="19" xfId="69" applyNumberFormat="1" applyFont="1" applyFill="1" applyBorder="1" applyAlignment="1">
      <alignment horizontal="center" vertical="center"/>
      <protection/>
    </xf>
    <xf numFmtId="41" fontId="6" fillId="0" borderId="13" xfId="69" applyNumberFormat="1" applyFont="1" applyFill="1" applyBorder="1" applyAlignment="1">
      <alignment horizontal="center" vertical="center"/>
      <protection/>
    </xf>
    <xf numFmtId="0" fontId="6" fillId="0" borderId="17" xfId="69" applyNumberFormat="1" applyFont="1" applyFill="1" applyBorder="1" applyAlignment="1">
      <alignment horizontal="center" vertical="center" wrapText="1"/>
      <protection/>
    </xf>
    <xf numFmtId="0" fontId="6" fillId="0" borderId="15" xfId="69" applyNumberFormat="1" applyFont="1" applyFill="1" applyBorder="1" applyAlignment="1">
      <alignment horizontal="center" vertical="center" wrapText="1"/>
      <protection/>
    </xf>
    <xf numFmtId="0" fontId="6" fillId="0" borderId="13" xfId="69" applyNumberFormat="1" applyFont="1" applyFill="1" applyBorder="1" applyAlignment="1">
      <alignment horizontal="center" vertical="center" wrapText="1"/>
      <protection/>
    </xf>
    <xf numFmtId="0" fontId="6" fillId="0" borderId="13" xfId="69" applyFont="1" applyFill="1" applyBorder="1" applyAlignment="1">
      <alignment horizontal="center" vertical="center"/>
      <protection/>
    </xf>
    <xf numFmtId="0" fontId="6" fillId="0" borderId="17" xfId="69" applyFont="1" applyFill="1" applyBorder="1" applyAlignment="1">
      <alignment horizontal="left" vertical="center"/>
      <protection/>
    </xf>
    <xf numFmtId="0" fontId="6" fillId="0" borderId="25" xfId="69" applyFont="1" applyFill="1" applyBorder="1" applyAlignment="1">
      <alignment horizontal="left" vertical="center"/>
      <protection/>
    </xf>
    <xf numFmtId="0" fontId="12" fillId="0" borderId="0" xfId="69" applyFont="1" applyFill="1" applyAlignment="1">
      <alignment horizontal="center" vertical="center"/>
      <protection/>
    </xf>
    <xf numFmtId="0" fontId="8" fillId="0" borderId="22" xfId="74" applyFont="1" applyFill="1" applyBorder="1" applyAlignment="1">
      <alignment horizontal="center" vertical="center" wrapText="1"/>
      <protection/>
    </xf>
    <xf numFmtId="0" fontId="8" fillId="0" borderId="12" xfId="74" applyFont="1" applyFill="1" applyBorder="1" applyAlignment="1">
      <alignment horizontal="center" vertical="center" wrapText="1"/>
      <protection/>
    </xf>
    <xf numFmtId="0" fontId="8" fillId="0" borderId="19" xfId="74" applyFont="1" applyFill="1" applyBorder="1" applyAlignment="1">
      <alignment horizontal="center" vertical="center" wrapText="1"/>
      <protection/>
    </xf>
    <xf numFmtId="0" fontId="8" fillId="0" borderId="2" xfId="74" applyFont="1" applyFill="1" applyBorder="1" applyAlignment="1">
      <alignment horizontal="center" vertical="center" wrapText="1"/>
      <protection/>
    </xf>
    <xf numFmtId="0" fontId="6" fillId="0" borderId="15" xfId="69" applyFont="1" applyFill="1" applyBorder="1" applyAlignment="1">
      <alignment horizontal="center" vertical="center"/>
      <protection/>
    </xf>
    <xf numFmtId="0" fontId="6" fillId="0" borderId="0" xfId="69" applyFont="1" applyFill="1" applyBorder="1" applyAlignment="1">
      <alignment horizontal="center" vertical="center"/>
      <protection/>
    </xf>
    <xf numFmtId="41" fontId="6" fillId="0" borderId="17" xfId="69" applyNumberFormat="1" applyFont="1" applyFill="1" applyBorder="1" applyAlignment="1">
      <alignment horizontal="center" vertical="center" wrapText="1"/>
      <protection/>
    </xf>
    <xf numFmtId="41" fontId="6" fillId="0" borderId="15" xfId="69" applyNumberFormat="1" applyFont="1" applyFill="1" applyBorder="1" applyAlignment="1">
      <alignment horizontal="center" vertical="center" wrapText="1"/>
      <protection/>
    </xf>
    <xf numFmtId="41" fontId="6" fillId="0" borderId="13" xfId="69" applyNumberFormat="1" applyFont="1" applyFill="1" applyBorder="1" applyAlignment="1">
      <alignment horizontal="center" vertical="center" wrapText="1"/>
      <protection/>
    </xf>
    <xf numFmtId="0" fontId="6" fillId="0" borderId="12" xfId="69" applyNumberFormat="1" applyFont="1" applyFill="1" applyBorder="1" applyAlignment="1">
      <alignment horizontal="center" vertical="center" wrapText="1"/>
      <protection/>
    </xf>
    <xf numFmtId="0" fontId="6" fillId="0" borderId="18" xfId="69" applyNumberFormat="1" applyFont="1" applyFill="1" applyBorder="1" applyAlignment="1">
      <alignment horizontal="center" vertical="center" wrapText="1"/>
      <protection/>
    </xf>
    <xf numFmtId="0" fontId="6" fillId="0" borderId="26" xfId="69" applyNumberFormat="1" applyFont="1" applyFill="1" applyBorder="1" applyAlignment="1">
      <alignment horizontal="center" vertical="center" wrapText="1"/>
      <protection/>
    </xf>
    <xf numFmtId="0" fontId="6" fillId="0" borderId="14" xfId="69" applyNumberFormat="1" applyFont="1" applyFill="1" applyBorder="1" applyAlignment="1">
      <alignment horizontal="center" vertical="center" wrapText="1"/>
      <protection/>
    </xf>
    <xf numFmtId="194" fontId="6" fillId="0" borderId="19" xfId="69" applyNumberFormat="1" applyFont="1" applyFill="1" applyBorder="1" applyAlignment="1">
      <alignment horizontal="center" vertical="center" wrapText="1"/>
      <protection/>
    </xf>
    <xf numFmtId="41" fontId="6" fillId="0" borderId="18" xfId="69" applyNumberFormat="1" applyFont="1" applyFill="1" applyBorder="1" applyAlignment="1">
      <alignment horizontal="center" vertical="center" wrapText="1"/>
      <protection/>
    </xf>
    <xf numFmtId="41" fontId="6" fillId="0" borderId="15" xfId="69" applyNumberFormat="1" applyFont="1" applyFill="1" applyBorder="1" applyAlignment="1">
      <alignment horizontal="center" vertical="center"/>
      <protection/>
    </xf>
    <xf numFmtId="41" fontId="6" fillId="0" borderId="15" xfId="69" applyNumberFormat="1" applyFont="1" applyFill="1" applyBorder="1" applyAlignment="1">
      <alignment horizontal="left" vertical="center"/>
      <protection/>
    </xf>
    <xf numFmtId="41" fontId="6" fillId="0" borderId="13" xfId="69" applyNumberFormat="1" applyFont="1" applyBorder="1" applyAlignment="1">
      <alignment horizontal="left" vertical="center"/>
      <protection/>
    </xf>
    <xf numFmtId="41" fontId="6" fillId="0" borderId="21" xfId="69" applyNumberFormat="1" applyFont="1" applyFill="1" applyBorder="1" applyAlignment="1">
      <alignment vertical="center" wrapText="1"/>
      <protection/>
    </xf>
    <xf numFmtId="41" fontId="6" fillId="0" borderId="16" xfId="69" applyNumberFormat="1" applyFont="1" applyBorder="1" applyAlignment="1">
      <alignment vertical="center"/>
      <protection/>
    </xf>
    <xf numFmtId="0" fontId="8" fillId="0" borderId="13" xfId="69" applyFont="1" applyFill="1" applyBorder="1" applyAlignment="1">
      <alignment horizontal="center" vertical="center"/>
      <protection/>
    </xf>
  </cellXfs>
  <cellStyles count="6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95" xfId="64"/>
    <cellStyle name="콤마_95" xfId="65"/>
    <cellStyle name="Currency" xfId="66"/>
    <cellStyle name="Currency [0]" xfId="67"/>
    <cellStyle name="통화 [0] 2" xfId="68"/>
    <cellStyle name="표준 2" xfId="69"/>
    <cellStyle name="표준 3" xfId="70"/>
    <cellStyle name="표준 4" xfId="71"/>
    <cellStyle name="표준 5" xfId="72"/>
    <cellStyle name="표준 6" xfId="73"/>
    <cellStyle name="표준 7" xfId="74"/>
    <cellStyle name="표준_1경제활동인구" xfId="75"/>
    <cellStyle name="표준_4산업별" xfId="76"/>
    <cellStyle name="표준_4연령" xfId="77"/>
    <cellStyle name="표준_5직업별" xfId="78"/>
    <cellStyle name="표준_Sheet1" xfId="79"/>
    <cellStyle name="Hyperlink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45224;&#44396;\Desktop\2014&#53685;&#44228;&#50672;&#48372;-1&#52264;&#49688;&#51221;\17.%20&#44277;&#44277;&#54665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총괄"/>
      <sheetName val="본청"/>
      <sheetName val="의회"/>
      <sheetName val="구군"/>
      <sheetName val="동읍면공무원"/>
      <sheetName val="소방공무원"/>
      <sheetName val="퇴직사유별"/>
      <sheetName val="경찰공무원"/>
      <sheetName val="관내관공서"/>
      <sheetName val="민원서류"/>
      <sheetName val="여권발급"/>
      <sheetName val="범죄발생검거(월별)"/>
      <sheetName val="범죄(경찰서별)"/>
      <sheetName val="연령별"/>
      <sheetName val="학력별피의자"/>
      <sheetName val="소년범죄"/>
      <sheetName val="화재발생"/>
      <sheetName val="발화요인별"/>
      <sheetName val="장소별화재"/>
      <sheetName val="산불발생현황"/>
      <sheetName val="소방장비"/>
      <sheetName val="구급"/>
      <sheetName val="구조"/>
      <sheetName val="재난"/>
      <sheetName val="풍수해"/>
      <sheetName val="소방대상물"/>
      <sheetName val="위험물제조소"/>
      <sheetName val="교통사고"/>
      <sheetName val="자동차단속"/>
      <sheetName val="운전면허"/>
      <sheetName val="면허시험"/>
    </sheetNames>
    <sheetDataSet>
      <sheetData sheetId="2">
        <row r="11">
          <cell r="D11">
            <v>1</v>
          </cell>
          <cell r="E11">
            <v>4</v>
          </cell>
          <cell r="H11">
            <v>2</v>
          </cell>
          <cell r="I11">
            <v>2</v>
          </cell>
          <cell r="J11">
            <v>1359</v>
          </cell>
          <cell r="W11">
            <v>0</v>
          </cell>
          <cell r="X11">
            <v>4</v>
          </cell>
          <cell r="Y11">
            <v>0</v>
          </cell>
          <cell r="Z11">
            <v>0</v>
          </cell>
          <cell r="AA11">
            <v>0</v>
          </cell>
        </row>
        <row r="77">
          <cell r="F77">
            <v>155</v>
          </cell>
        </row>
        <row r="78">
          <cell r="G78">
            <v>1</v>
          </cell>
        </row>
      </sheetData>
      <sheetData sheetId="3">
        <row r="10">
          <cell r="C10">
            <v>8</v>
          </cell>
          <cell r="D10">
            <v>1831</v>
          </cell>
          <cell r="F10">
            <v>1670</v>
          </cell>
          <cell r="S10">
            <v>18</v>
          </cell>
          <cell r="T10">
            <v>117</v>
          </cell>
          <cell r="U10">
            <v>3</v>
          </cell>
          <cell r="V10">
            <v>23</v>
          </cell>
          <cell r="W10">
            <v>0</v>
          </cell>
        </row>
      </sheetData>
      <sheetData sheetId="4">
        <row r="11">
          <cell r="C11">
            <v>8</v>
          </cell>
          <cell r="D11">
            <v>16</v>
          </cell>
          <cell r="E11">
            <v>6259</v>
          </cell>
          <cell r="O11">
            <v>3</v>
          </cell>
          <cell r="P11">
            <v>0</v>
          </cell>
          <cell r="Q11">
            <v>3</v>
          </cell>
          <cell r="R11">
            <v>2</v>
          </cell>
          <cell r="S11">
            <v>22</v>
          </cell>
          <cell r="T11">
            <v>0</v>
          </cell>
        </row>
      </sheetData>
      <sheetData sheetId="5">
        <row r="11">
          <cell r="C11">
            <v>1612</v>
          </cell>
          <cell r="I11">
            <v>0</v>
          </cell>
          <cell r="J11">
            <v>0</v>
          </cell>
        </row>
      </sheetData>
      <sheetData sheetId="6">
        <row r="11">
          <cell r="C11">
            <v>1831</v>
          </cell>
          <cell r="O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selection activeCell="A3" sqref="A3"/>
    </sheetView>
  </sheetViews>
  <sheetFormatPr defaultColWidth="8.88671875" defaultRowHeight="13.5"/>
  <cols>
    <col min="1" max="1" width="9.10546875" style="499" customWidth="1"/>
    <col min="2" max="2" width="10.3359375" style="499" customWidth="1"/>
    <col min="3" max="3" width="11.10546875" style="499" customWidth="1"/>
    <col min="4" max="5" width="10.4453125" style="499" customWidth="1"/>
    <col min="6" max="7" width="10.5546875" style="499" customWidth="1"/>
    <col min="8" max="8" width="10.77734375" style="499" customWidth="1"/>
    <col min="9" max="9" width="8.99609375" style="499" customWidth="1"/>
    <col min="10" max="11" width="8.4453125" style="499" customWidth="1"/>
    <col min="12" max="12" width="8.99609375" style="502" customWidth="1"/>
    <col min="13" max="13" width="8.99609375" style="499" customWidth="1"/>
    <col min="14" max="14" width="10.4453125" style="499" customWidth="1"/>
    <col min="15" max="16" width="8.99609375" style="499" customWidth="1"/>
    <col min="17" max="17" width="2.3359375" style="501" customWidth="1"/>
    <col min="18" max="18" width="9.3359375" style="499" customWidth="1"/>
    <col min="19" max="19" width="9.4453125" style="499" customWidth="1"/>
    <col min="20" max="22" width="10.6640625" style="499" customWidth="1"/>
    <col min="23" max="23" width="10.5546875" style="499" customWidth="1"/>
    <col min="24" max="25" width="10.6640625" style="499" customWidth="1"/>
    <col min="26" max="28" width="8.4453125" style="499" customWidth="1"/>
    <col min="29" max="29" width="7.6640625" style="500" customWidth="1"/>
    <col min="30" max="30" width="8.21484375" style="499" customWidth="1"/>
    <col min="31" max="31" width="10.21484375" style="499" customWidth="1"/>
    <col min="32" max="32" width="8.5546875" style="499" customWidth="1"/>
    <col min="33" max="33" width="8.6640625" style="499" customWidth="1"/>
    <col min="34" max="38" width="10.77734375" style="499" customWidth="1"/>
    <col min="39" max="16384" width="8.88671875" style="499" customWidth="1"/>
  </cols>
  <sheetData>
    <row r="1" spans="1:256" s="504" customFormat="1" ht="20.25">
      <c r="A1" s="571" t="s">
        <v>614</v>
      </c>
      <c r="B1" s="571"/>
      <c r="C1" s="571"/>
      <c r="D1" s="571"/>
      <c r="E1" s="506"/>
      <c r="F1" s="506"/>
      <c r="G1" s="506"/>
      <c r="H1" s="506"/>
      <c r="I1" s="506"/>
      <c r="J1" s="506"/>
      <c r="K1" s="506"/>
      <c r="L1" s="508"/>
      <c r="M1" s="506"/>
      <c r="N1" s="506"/>
      <c r="O1" s="506"/>
      <c r="P1" s="506"/>
      <c r="Q1" s="505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15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6"/>
      <c r="BC1" s="506"/>
      <c r="BD1" s="506"/>
      <c r="BE1" s="506"/>
      <c r="BF1" s="506"/>
      <c r="BG1" s="506"/>
      <c r="BH1" s="506"/>
      <c r="BI1" s="506"/>
      <c r="BJ1" s="506"/>
      <c r="BK1" s="506"/>
      <c r="BL1" s="506"/>
      <c r="BM1" s="506"/>
      <c r="BN1" s="506"/>
      <c r="BO1" s="506"/>
      <c r="BP1" s="506"/>
      <c r="BQ1" s="506"/>
      <c r="BR1" s="506"/>
      <c r="BS1" s="506"/>
      <c r="BT1" s="506"/>
      <c r="BU1" s="506"/>
      <c r="BV1" s="506"/>
      <c r="BW1" s="506"/>
      <c r="BX1" s="506"/>
      <c r="BY1" s="506"/>
      <c r="BZ1" s="506"/>
      <c r="CA1" s="506"/>
      <c r="CB1" s="506"/>
      <c r="CC1" s="506"/>
      <c r="CD1" s="506"/>
      <c r="CE1" s="506"/>
      <c r="CF1" s="506"/>
      <c r="CG1" s="506"/>
      <c r="CH1" s="506"/>
      <c r="CI1" s="506"/>
      <c r="CJ1" s="506"/>
      <c r="CK1" s="506"/>
      <c r="CL1" s="506"/>
      <c r="CM1" s="506"/>
      <c r="CN1" s="506"/>
      <c r="CO1" s="506"/>
      <c r="CP1" s="506"/>
      <c r="CQ1" s="506"/>
      <c r="CR1" s="506"/>
      <c r="CS1" s="506"/>
      <c r="CT1" s="506"/>
      <c r="CU1" s="506"/>
      <c r="CV1" s="506"/>
      <c r="CW1" s="506"/>
      <c r="CX1" s="506"/>
      <c r="CY1" s="506"/>
      <c r="CZ1" s="506"/>
      <c r="DA1" s="506"/>
      <c r="DB1" s="506"/>
      <c r="DC1" s="506"/>
      <c r="DD1" s="506"/>
      <c r="DE1" s="506"/>
      <c r="DF1" s="506"/>
      <c r="DG1" s="506"/>
      <c r="DH1" s="506"/>
      <c r="DI1" s="506"/>
      <c r="DJ1" s="506"/>
      <c r="DK1" s="506"/>
      <c r="DL1" s="506"/>
      <c r="DM1" s="506"/>
      <c r="DN1" s="506"/>
      <c r="DO1" s="506"/>
      <c r="DP1" s="506"/>
      <c r="DQ1" s="506"/>
      <c r="DR1" s="506"/>
      <c r="DS1" s="506"/>
      <c r="DT1" s="506"/>
      <c r="DU1" s="506"/>
      <c r="DV1" s="506"/>
      <c r="DW1" s="506"/>
      <c r="DX1" s="506"/>
      <c r="DY1" s="506"/>
      <c r="DZ1" s="506"/>
      <c r="EA1" s="506"/>
      <c r="EB1" s="506"/>
      <c r="EC1" s="506"/>
      <c r="ED1" s="506"/>
      <c r="EE1" s="506"/>
      <c r="EF1" s="506"/>
      <c r="EG1" s="506"/>
      <c r="EH1" s="506"/>
      <c r="EI1" s="506"/>
      <c r="EJ1" s="506"/>
      <c r="EK1" s="506"/>
      <c r="EL1" s="506"/>
      <c r="EM1" s="506"/>
      <c r="EN1" s="506"/>
      <c r="EO1" s="506"/>
      <c r="EP1" s="506"/>
      <c r="EQ1" s="506"/>
      <c r="ER1" s="506"/>
      <c r="ES1" s="506"/>
      <c r="ET1" s="506"/>
      <c r="EU1" s="506"/>
      <c r="EV1" s="506"/>
      <c r="EW1" s="506"/>
      <c r="EX1" s="506"/>
      <c r="EY1" s="506"/>
      <c r="EZ1" s="506"/>
      <c r="FA1" s="506"/>
      <c r="FB1" s="506"/>
      <c r="FC1" s="506"/>
      <c r="FD1" s="506"/>
      <c r="FE1" s="506"/>
      <c r="FF1" s="506"/>
      <c r="FG1" s="506"/>
      <c r="FH1" s="506"/>
      <c r="FI1" s="506"/>
      <c r="FJ1" s="506"/>
      <c r="FK1" s="506"/>
      <c r="FL1" s="506"/>
      <c r="FM1" s="506"/>
      <c r="FN1" s="506"/>
      <c r="FO1" s="506"/>
      <c r="FP1" s="506"/>
      <c r="FQ1" s="506"/>
      <c r="FR1" s="506"/>
      <c r="FS1" s="506"/>
      <c r="FT1" s="506"/>
      <c r="FU1" s="506"/>
      <c r="FV1" s="506"/>
      <c r="FW1" s="506"/>
      <c r="FX1" s="506"/>
      <c r="FY1" s="506"/>
      <c r="FZ1" s="506"/>
      <c r="GA1" s="506"/>
      <c r="GB1" s="506"/>
      <c r="GC1" s="506"/>
      <c r="GD1" s="506"/>
      <c r="GE1" s="506"/>
      <c r="GF1" s="506"/>
      <c r="GG1" s="506"/>
      <c r="GH1" s="506"/>
      <c r="GI1" s="506"/>
      <c r="GJ1" s="506"/>
      <c r="GK1" s="506"/>
      <c r="GL1" s="506"/>
      <c r="GM1" s="506"/>
      <c r="GN1" s="506"/>
      <c r="GO1" s="506"/>
      <c r="GP1" s="506"/>
      <c r="GQ1" s="506"/>
      <c r="GR1" s="506"/>
      <c r="GS1" s="506"/>
      <c r="GT1" s="506"/>
      <c r="GU1" s="506"/>
      <c r="GV1" s="506"/>
      <c r="GW1" s="506"/>
      <c r="GX1" s="506"/>
      <c r="GY1" s="506"/>
      <c r="GZ1" s="506"/>
      <c r="HA1" s="506"/>
      <c r="HB1" s="506"/>
      <c r="HC1" s="506"/>
      <c r="HD1" s="506"/>
      <c r="HE1" s="506"/>
      <c r="HF1" s="506"/>
      <c r="HG1" s="506"/>
      <c r="HH1" s="506"/>
      <c r="HI1" s="506"/>
      <c r="HJ1" s="506"/>
      <c r="HK1" s="506"/>
      <c r="HL1" s="506"/>
      <c r="HM1" s="506"/>
      <c r="HN1" s="506"/>
      <c r="HO1" s="506"/>
      <c r="HP1" s="506"/>
      <c r="HQ1" s="506"/>
      <c r="HR1" s="506"/>
      <c r="HS1" s="506"/>
      <c r="HT1" s="506"/>
      <c r="HU1" s="506"/>
      <c r="HV1" s="506"/>
      <c r="HW1" s="506"/>
      <c r="HX1" s="506"/>
      <c r="HY1" s="506"/>
      <c r="HZ1" s="506"/>
      <c r="IA1" s="506"/>
      <c r="IB1" s="506"/>
      <c r="IC1" s="506"/>
      <c r="ID1" s="506"/>
      <c r="IE1" s="506"/>
      <c r="IF1" s="506"/>
      <c r="IG1" s="506"/>
      <c r="IH1" s="506"/>
      <c r="II1" s="506"/>
      <c r="IJ1" s="506"/>
      <c r="IK1" s="506"/>
      <c r="IL1" s="506"/>
      <c r="IM1" s="506"/>
      <c r="IN1" s="506"/>
      <c r="IO1" s="506"/>
      <c r="IP1" s="506"/>
      <c r="IQ1" s="506"/>
      <c r="IR1" s="506"/>
      <c r="IS1" s="506"/>
      <c r="IT1" s="506"/>
      <c r="IU1" s="506"/>
      <c r="IV1" s="506"/>
    </row>
    <row r="2" spans="1:256" s="504" customFormat="1" ht="20.25">
      <c r="A2" s="571"/>
      <c r="B2" s="571"/>
      <c r="C2" s="571"/>
      <c r="D2" s="571"/>
      <c r="E2" s="506"/>
      <c r="F2" s="506"/>
      <c r="G2" s="506"/>
      <c r="H2" s="506"/>
      <c r="I2" s="506"/>
      <c r="J2" s="506"/>
      <c r="K2" s="506"/>
      <c r="L2" s="508"/>
      <c r="M2" s="506"/>
      <c r="N2" s="506"/>
      <c r="O2" s="506"/>
      <c r="P2" s="506"/>
      <c r="Q2" s="505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15"/>
      <c r="AD2" s="506"/>
      <c r="AE2" s="506"/>
      <c r="AF2" s="506"/>
      <c r="AG2" s="506"/>
      <c r="AH2" s="506"/>
      <c r="AI2" s="506"/>
      <c r="AJ2" s="506"/>
      <c r="AK2" s="506"/>
      <c r="AL2" s="506"/>
      <c r="AM2" s="506"/>
      <c r="AN2" s="506"/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  <c r="BA2" s="506"/>
      <c r="BB2" s="506"/>
      <c r="BC2" s="506"/>
      <c r="BD2" s="506"/>
      <c r="BE2" s="506"/>
      <c r="BF2" s="506"/>
      <c r="BG2" s="506"/>
      <c r="BH2" s="506"/>
      <c r="BI2" s="506"/>
      <c r="BJ2" s="506"/>
      <c r="BK2" s="506"/>
      <c r="BL2" s="506"/>
      <c r="BM2" s="506"/>
      <c r="BN2" s="506"/>
      <c r="BO2" s="506"/>
      <c r="BP2" s="506"/>
      <c r="BQ2" s="506"/>
      <c r="BR2" s="506"/>
      <c r="BS2" s="506"/>
      <c r="BT2" s="506"/>
      <c r="BU2" s="506"/>
      <c r="BV2" s="506"/>
      <c r="BW2" s="506"/>
      <c r="BX2" s="506"/>
      <c r="BY2" s="506"/>
      <c r="BZ2" s="506"/>
      <c r="CA2" s="506"/>
      <c r="CB2" s="506"/>
      <c r="CC2" s="506"/>
      <c r="CD2" s="506"/>
      <c r="CE2" s="506"/>
      <c r="CF2" s="506"/>
      <c r="CG2" s="506"/>
      <c r="CH2" s="506"/>
      <c r="CI2" s="506"/>
      <c r="CJ2" s="506"/>
      <c r="CK2" s="506"/>
      <c r="CL2" s="506"/>
      <c r="CM2" s="506"/>
      <c r="CN2" s="506"/>
      <c r="CO2" s="506"/>
      <c r="CP2" s="506"/>
      <c r="CQ2" s="506"/>
      <c r="CR2" s="506"/>
      <c r="CS2" s="506"/>
      <c r="CT2" s="506"/>
      <c r="CU2" s="506"/>
      <c r="CV2" s="506"/>
      <c r="CW2" s="506"/>
      <c r="CX2" s="506"/>
      <c r="CY2" s="506"/>
      <c r="CZ2" s="506"/>
      <c r="DA2" s="506"/>
      <c r="DB2" s="506"/>
      <c r="DC2" s="506"/>
      <c r="DD2" s="506"/>
      <c r="DE2" s="506"/>
      <c r="DF2" s="506"/>
      <c r="DG2" s="506"/>
      <c r="DH2" s="506"/>
      <c r="DI2" s="506"/>
      <c r="DJ2" s="506"/>
      <c r="DK2" s="506"/>
      <c r="DL2" s="506"/>
      <c r="DM2" s="506"/>
      <c r="DN2" s="506"/>
      <c r="DO2" s="506"/>
      <c r="DP2" s="506"/>
      <c r="DQ2" s="506"/>
      <c r="DR2" s="506"/>
      <c r="DS2" s="506"/>
      <c r="DT2" s="506"/>
      <c r="DU2" s="506"/>
      <c r="DV2" s="506"/>
      <c r="DW2" s="506"/>
      <c r="DX2" s="506"/>
      <c r="DY2" s="506"/>
      <c r="DZ2" s="506"/>
      <c r="EA2" s="506"/>
      <c r="EB2" s="506"/>
      <c r="EC2" s="506"/>
      <c r="ED2" s="506"/>
      <c r="EE2" s="506"/>
      <c r="EF2" s="506"/>
      <c r="EG2" s="506"/>
      <c r="EH2" s="506"/>
      <c r="EI2" s="506"/>
      <c r="EJ2" s="506"/>
      <c r="EK2" s="506"/>
      <c r="EL2" s="506"/>
      <c r="EM2" s="506"/>
      <c r="EN2" s="506"/>
      <c r="EO2" s="506"/>
      <c r="EP2" s="506"/>
      <c r="EQ2" s="506"/>
      <c r="ER2" s="506"/>
      <c r="ES2" s="506"/>
      <c r="ET2" s="506"/>
      <c r="EU2" s="506"/>
      <c r="EV2" s="506"/>
      <c r="EW2" s="506"/>
      <c r="EX2" s="506"/>
      <c r="EY2" s="506"/>
      <c r="EZ2" s="506"/>
      <c r="FA2" s="506"/>
      <c r="FB2" s="506"/>
      <c r="FC2" s="506"/>
      <c r="FD2" s="506"/>
      <c r="FE2" s="506"/>
      <c r="FF2" s="506"/>
      <c r="FG2" s="506"/>
      <c r="FH2" s="506"/>
      <c r="FI2" s="506"/>
      <c r="FJ2" s="506"/>
      <c r="FK2" s="506"/>
      <c r="FL2" s="506"/>
      <c r="FM2" s="506"/>
      <c r="FN2" s="506"/>
      <c r="FO2" s="506"/>
      <c r="FP2" s="506"/>
      <c r="FQ2" s="506"/>
      <c r="FR2" s="506"/>
      <c r="FS2" s="506"/>
      <c r="FT2" s="506"/>
      <c r="FU2" s="506"/>
      <c r="FV2" s="506"/>
      <c r="FW2" s="506"/>
      <c r="FX2" s="506"/>
      <c r="FY2" s="506"/>
      <c r="FZ2" s="506"/>
      <c r="GA2" s="506"/>
      <c r="GB2" s="506"/>
      <c r="GC2" s="506"/>
      <c r="GD2" s="506"/>
      <c r="GE2" s="506"/>
      <c r="GF2" s="506"/>
      <c r="GG2" s="506"/>
      <c r="GH2" s="506"/>
      <c r="GI2" s="506"/>
      <c r="GJ2" s="506"/>
      <c r="GK2" s="506"/>
      <c r="GL2" s="506"/>
      <c r="GM2" s="506"/>
      <c r="GN2" s="506"/>
      <c r="GO2" s="506"/>
      <c r="GP2" s="506"/>
      <c r="GQ2" s="506"/>
      <c r="GR2" s="506"/>
      <c r="GS2" s="506"/>
      <c r="GT2" s="506"/>
      <c r="GU2" s="506"/>
      <c r="GV2" s="506"/>
      <c r="GW2" s="506"/>
      <c r="GX2" s="506"/>
      <c r="GY2" s="506"/>
      <c r="GZ2" s="506"/>
      <c r="HA2" s="506"/>
      <c r="HB2" s="506"/>
      <c r="HC2" s="506"/>
      <c r="HD2" s="506"/>
      <c r="HE2" s="506"/>
      <c r="HF2" s="506"/>
      <c r="HG2" s="506"/>
      <c r="HH2" s="506"/>
      <c r="HI2" s="506"/>
      <c r="HJ2" s="506"/>
      <c r="HK2" s="506"/>
      <c r="HL2" s="506"/>
      <c r="HM2" s="506"/>
      <c r="HN2" s="506"/>
      <c r="HO2" s="506"/>
      <c r="HP2" s="506"/>
      <c r="HQ2" s="506"/>
      <c r="HR2" s="506"/>
      <c r="HS2" s="506"/>
      <c r="HT2" s="506"/>
      <c r="HU2" s="506"/>
      <c r="HV2" s="506"/>
      <c r="HW2" s="506"/>
      <c r="HX2" s="506"/>
      <c r="HY2" s="506"/>
      <c r="HZ2" s="506"/>
      <c r="IA2" s="506"/>
      <c r="IB2" s="506"/>
      <c r="IC2" s="506"/>
      <c r="ID2" s="506"/>
      <c r="IE2" s="506"/>
      <c r="IF2" s="506"/>
      <c r="IG2" s="506"/>
      <c r="IH2" s="506"/>
      <c r="II2" s="506"/>
      <c r="IJ2" s="506"/>
      <c r="IK2" s="506"/>
      <c r="IL2" s="506"/>
      <c r="IM2" s="506"/>
      <c r="IN2" s="506"/>
      <c r="IO2" s="506"/>
      <c r="IP2" s="506"/>
      <c r="IQ2" s="506"/>
      <c r="IR2" s="506"/>
      <c r="IS2" s="506"/>
      <c r="IT2" s="506"/>
      <c r="IU2" s="506"/>
      <c r="IV2" s="506"/>
    </row>
    <row r="3" spans="1:256" s="504" customFormat="1" ht="20.25">
      <c r="A3" s="571"/>
      <c r="B3" s="571" t="s">
        <v>613</v>
      </c>
      <c r="C3" s="571"/>
      <c r="D3" s="571"/>
      <c r="E3" s="506"/>
      <c r="F3" s="506"/>
      <c r="G3" s="506"/>
      <c r="H3" s="506"/>
      <c r="I3" s="506"/>
      <c r="J3" s="506"/>
      <c r="K3" s="506"/>
      <c r="L3" s="508"/>
      <c r="M3" s="506"/>
      <c r="N3" s="506"/>
      <c r="O3" s="506"/>
      <c r="P3" s="506"/>
      <c r="Q3" s="505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15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  <c r="BA3" s="506"/>
      <c r="BB3" s="506"/>
      <c r="BC3" s="506"/>
      <c r="BD3" s="506"/>
      <c r="BE3" s="506"/>
      <c r="BF3" s="506"/>
      <c r="BG3" s="506"/>
      <c r="BH3" s="506"/>
      <c r="BI3" s="506"/>
      <c r="BJ3" s="506"/>
      <c r="BK3" s="506"/>
      <c r="BL3" s="506"/>
      <c r="BM3" s="506"/>
      <c r="BN3" s="506"/>
      <c r="BO3" s="506"/>
      <c r="BP3" s="506"/>
      <c r="BQ3" s="506"/>
      <c r="BR3" s="506"/>
      <c r="BS3" s="506"/>
      <c r="BT3" s="506"/>
      <c r="BU3" s="506"/>
      <c r="BV3" s="506"/>
      <c r="BW3" s="506"/>
      <c r="BX3" s="506"/>
      <c r="BY3" s="506"/>
      <c r="BZ3" s="506"/>
      <c r="CA3" s="506"/>
      <c r="CB3" s="506"/>
      <c r="CC3" s="506"/>
      <c r="CD3" s="506"/>
      <c r="CE3" s="506"/>
      <c r="CF3" s="506"/>
      <c r="CG3" s="506"/>
      <c r="CH3" s="506"/>
      <c r="CI3" s="506"/>
      <c r="CJ3" s="506"/>
      <c r="CK3" s="506"/>
      <c r="CL3" s="506"/>
      <c r="CM3" s="506"/>
      <c r="CN3" s="506"/>
      <c r="CO3" s="506"/>
      <c r="CP3" s="506"/>
      <c r="CQ3" s="506"/>
      <c r="CR3" s="506"/>
      <c r="CS3" s="506"/>
      <c r="CT3" s="506"/>
      <c r="CU3" s="506"/>
      <c r="CV3" s="506"/>
      <c r="CW3" s="506"/>
      <c r="CX3" s="506"/>
      <c r="CY3" s="506"/>
      <c r="CZ3" s="506"/>
      <c r="DA3" s="506"/>
      <c r="DB3" s="506"/>
      <c r="DC3" s="506"/>
      <c r="DD3" s="506"/>
      <c r="DE3" s="506"/>
      <c r="DF3" s="506"/>
      <c r="DG3" s="506"/>
      <c r="DH3" s="506"/>
      <c r="DI3" s="506"/>
      <c r="DJ3" s="506"/>
      <c r="DK3" s="506"/>
      <c r="DL3" s="506"/>
      <c r="DM3" s="506"/>
      <c r="DN3" s="506"/>
      <c r="DO3" s="506"/>
      <c r="DP3" s="506"/>
      <c r="DQ3" s="506"/>
      <c r="DR3" s="506"/>
      <c r="DS3" s="506"/>
      <c r="DT3" s="506"/>
      <c r="DU3" s="506"/>
      <c r="DV3" s="506"/>
      <c r="DW3" s="506"/>
      <c r="DX3" s="506"/>
      <c r="DY3" s="506"/>
      <c r="DZ3" s="506"/>
      <c r="EA3" s="506"/>
      <c r="EB3" s="506"/>
      <c r="EC3" s="506"/>
      <c r="ED3" s="506"/>
      <c r="EE3" s="506"/>
      <c r="EF3" s="506"/>
      <c r="EG3" s="506"/>
      <c r="EH3" s="506"/>
      <c r="EI3" s="506"/>
      <c r="EJ3" s="506"/>
      <c r="EK3" s="506"/>
      <c r="EL3" s="506"/>
      <c r="EM3" s="506"/>
      <c r="EN3" s="506"/>
      <c r="EO3" s="506"/>
      <c r="EP3" s="506"/>
      <c r="EQ3" s="506"/>
      <c r="ER3" s="506"/>
      <c r="ES3" s="506"/>
      <c r="ET3" s="506"/>
      <c r="EU3" s="506"/>
      <c r="EV3" s="506"/>
      <c r="EW3" s="506"/>
      <c r="EX3" s="506"/>
      <c r="EY3" s="506"/>
      <c r="EZ3" s="506"/>
      <c r="FA3" s="506"/>
      <c r="FB3" s="506"/>
      <c r="FC3" s="506"/>
      <c r="FD3" s="506"/>
      <c r="FE3" s="506"/>
      <c r="FF3" s="506"/>
      <c r="FG3" s="506"/>
      <c r="FH3" s="506"/>
      <c r="FI3" s="506"/>
      <c r="FJ3" s="506"/>
      <c r="FK3" s="506"/>
      <c r="FL3" s="506"/>
      <c r="FM3" s="506"/>
      <c r="FN3" s="506"/>
      <c r="FO3" s="506"/>
      <c r="FP3" s="506"/>
      <c r="FQ3" s="506"/>
      <c r="FR3" s="506"/>
      <c r="FS3" s="506"/>
      <c r="FT3" s="506"/>
      <c r="FU3" s="506"/>
      <c r="FV3" s="506"/>
      <c r="FW3" s="506"/>
      <c r="FX3" s="506"/>
      <c r="FY3" s="506"/>
      <c r="FZ3" s="506"/>
      <c r="GA3" s="506"/>
      <c r="GB3" s="506"/>
      <c r="GC3" s="506"/>
      <c r="GD3" s="506"/>
      <c r="GE3" s="506"/>
      <c r="GF3" s="506"/>
      <c r="GG3" s="506"/>
      <c r="GH3" s="506"/>
      <c r="GI3" s="506"/>
      <c r="GJ3" s="506"/>
      <c r="GK3" s="506"/>
      <c r="GL3" s="506"/>
      <c r="GM3" s="506"/>
      <c r="GN3" s="506"/>
      <c r="GO3" s="506"/>
      <c r="GP3" s="506"/>
      <c r="GQ3" s="506"/>
      <c r="GR3" s="506"/>
      <c r="GS3" s="506"/>
      <c r="GT3" s="506"/>
      <c r="GU3" s="506"/>
      <c r="GV3" s="506"/>
      <c r="GW3" s="506"/>
      <c r="GX3" s="506"/>
      <c r="GY3" s="506"/>
      <c r="GZ3" s="506"/>
      <c r="HA3" s="506"/>
      <c r="HB3" s="506"/>
      <c r="HC3" s="506"/>
      <c r="HD3" s="506"/>
      <c r="HE3" s="506"/>
      <c r="HF3" s="506"/>
      <c r="HG3" s="506"/>
      <c r="HH3" s="506"/>
      <c r="HI3" s="506"/>
      <c r="HJ3" s="506"/>
      <c r="HK3" s="506"/>
      <c r="HL3" s="506"/>
      <c r="HM3" s="506"/>
      <c r="HN3" s="506"/>
      <c r="HO3" s="506"/>
      <c r="HP3" s="506"/>
      <c r="HQ3" s="506"/>
      <c r="HR3" s="506"/>
      <c r="HS3" s="506"/>
      <c r="HT3" s="506"/>
      <c r="HU3" s="506"/>
      <c r="HV3" s="506"/>
      <c r="HW3" s="506"/>
      <c r="HX3" s="506"/>
      <c r="HY3" s="506"/>
      <c r="HZ3" s="506"/>
      <c r="IA3" s="506"/>
      <c r="IB3" s="506"/>
      <c r="IC3" s="506"/>
      <c r="ID3" s="506"/>
      <c r="IE3" s="506"/>
      <c r="IF3" s="506"/>
      <c r="IG3" s="506"/>
      <c r="IH3" s="506"/>
      <c r="II3" s="506"/>
      <c r="IJ3" s="506"/>
      <c r="IK3" s="506"/>
      <c r="IL3" s="506"/>
      <c r="IM3" s="506"/>
      <c r="IN3" s="506"/>
      <c r="IO3" s="506"/>
      <c r="IP3" s="506"/>
      <c r="IQ3" s="506"/>
      <c r="IR3" s="506"/>
      <c r="IS3" s="506"/>
      <c r="IT3" s="506"/>
      <c r="IU3" s="506"/>
      <c r="IV3" s="506"/>
    </row>
    <row r="4" spans="1:256" s="504" customFormat="1" ht="20.25">
      <c r="A4" s="571"/>
      <c r="B4" s="571"/>
      <c r="C4" s="571"/>
      <c r="D4" s="571"/>
      <c r="E4" s="506"/>
      <c r="F4" s="506"/>
      <c r="G4" s="506"/>
      <c r="H4" s="506"/>
      <c r="I4" s="506"/>
      <c r="J4" s="506"/>
      <c r="K4" s="506"/>
      <c r="L4" s="508"/>
      <c r="M4" s="506"/>
      <c r="N4" s="506"/>
      <c r="O4" s="506"/>
      <c r="P4" s="506"/>
      <c r="Q4" s="505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15"/>
      <c r="AD4" s="506"/>
      <c r="AE4" s="506"/>
      <c r="AF4" s="506"/>
      <c r="AG4" s="506"/>
      <c r="AH4" s="506"/>
      <c r="AI4" s="506"/>
      <c r="AJ4" s="506"/>
      <c r="AK4" s="506"/>
      <c r="AL4" s="506"/>
      <c r="AM4" s="506"/>
      <c r="AN4" s="506"/>
      <c r="AO4" s="506"/>
      <c r="AP4" s="506"/>
      <c r="AQ4" s="506"/>
      <c r="AR4" s="506"/>
      <c r="AS4" s="506"/>
      <c r="AT4" s="506"/>
      <c r="AU4" s="506"/>
      <c r="AV4" s="506"/>
      <c r="AW4" s="506"/>
      <c r="AX4" s="506"/>
      <c r="AY4" s="506"/>
      <c r="AZ4" s="506"/>
      <c r="BA4" s="506"/>
      <c r="BB4" s="506"/>
      <c r="BC4" s="506"/>
      <c r="BD4" s="506"/>
      <c r="BE4" s="506"/>
      <c r="BF4" s="506"/>
      <c r="BG4" s="506"/>
      <c r="BH4" s="506"/>
      <c r="BI4" s="506"/>
      <c r="BJ4" s="506"/>
      <c r="BK4" s="506"/>
      <c r="BL4" s="506"/>
      <c r="BM4" s="506"/>
      <c r="BN4" s="506"/>
      <c r="BO4" s="506"/>
      <c r="BP4" s="506"/>
      <c r="BQ4" s="506"/>
      <c r="BR4" s="506"/>
      <c r="BS4" s="506"/>
      <c r="BT4" s="506"/>
      <c r="BU4" s="506"/>
      <c r="BV4" s="506"/>
      <c r="BW4" s="506"/>
      <c r="BX4" s="506"/>
      <c r="BY4" s="506"/>
      <c r="BZ4" s="506"/>
      <c r="CA4" s="506"/>
      <c r="CB4" s="506"/>
      <c r="CC4" s="506"/>
      <c r="CD4" s="506"/>
      <c r="CE4" s="506"/>
      <c r="CF4" s="506"/>
      <c r="CG4" s="506"/>
      <c r="CH4" s="506"/>
      <c r="CI4" s="506"/>
      <c r="CJ4" s="506"/>
      <c r="CK4" s="506"/>
      <c r="CL4" s="506"/>
      <c r="CM4" s="506"/>
      <c r="CN4" s="506"/>
      <c r="CO4" s="506"/>
      <c r="CP4" s="506"/>
      <c r="CQ4" s="506"/>
      <c r="CR4" s="506"/>
      <c r="CS4" s="506"/>
      <c r="CT4" s="506"/>
      <c r="CU4" s="506"/>
      <c r="CV4" s="506"/>
      <c r="CW4" s="506"/>
      <c r="CX4" s="506"/>
      <c r="CY4" s="506"/>
      <c r="CZ4" s="506"/>
      <c r="DA4" s="506"/>
      <c r="DB4" s="506"/>
      <c r="DC4" s="506"/>
      <c r="DD4" s="506"/>
      <c r="DE4" s="506"/>
      <c r="DF4" s="506"/>
      <c r="DG4" s="506"/>
      <c r="DH4" s="506"/>
      <c r="DI4" s="506"/>
      <c r="DJ4" s="506"/>
      <c r="DK4" s="506"/>
      <c r="DL4" s="506"/>
      <c r="DM4" s="506"/>
      <c r="DN4" s="506"/>
      <c r="DO4" s="506"/>
      <c r="DP4" s="506"/>
      <c r="DQ4" s="506"/>
      <c r="DR4" s="506"/>
      <c r="DS4" s="506"/>
      <c r="DT4" s="506"/>
      <c r="DU4" s="506"/>
      <c r="DV4" s="506"/>
      <c r="DW4" s="506"/>
      <c r="DX4" s="506"/>
      <c r="DY4" s="506"/>
      <c r="DZ4" s="506"/>
      <c r="EA4" s="506"/>
      <c r="EB4" s="506"/>
      <c r="EC4" s="506"/>
      <c r="ED4" s="506"/>
      <c r="EE4" s="506"/>
      <c r="EF4" s="506"/>
      <c r="EG4" s="506"/>
      <c r="EH4" s="506"/>
      <c r="EI4" s="506"/>
      <c r="EJ4" s="506"/>
      <c r="EK4" s="506"/>
      <c r="EL4" s="506"/>
      <c r="EM4" s="506"/>
      <c r="EN4" s="506"/>
      <c r="EO4" s="506"/>
      <c r="EP4" s="506"/>
      <c r="EQ4" s="506"/>
      <c r="ER4" s="506"/>
      <c r="ES4" s="506"/>
      <c r="ET4" s="506"/>
      <c r="EU4" s="506"/>
      <c r="EV4" s="506"/>
      <c r="EW4" s="506"/>
      <c r="EX4" s="506"/>
      <c r="EY4" s="506"/>
      <c r="EZ4" s="506"/>
      <c r="FA4" s="506"/>
      <c r="FB4" s="506"/>
      <c r="FC4" s="506"/>
      <c r="FD4" s="506"/>
      <c r="FE4" s="506"/>
      <c r="FF4" s="506"/>
      <c r="FG4" s="506"/>
      <c r="FH4" s="506"/>
      <c r="FI4" s="506"/>
      <c r="FJ4" s="506"/>
      <c r="FK4" s="506"/>
      <c r="FL4" s="506"/>
      <c r="FM4" s="506"/>
      <c r="FN4" s="506"/>
      <c r="FO4" s="506"/>
      <c r="FP4" s="506"/>
      <c r="FQ4" s="506"/>
      <c r="FR4" s="506"/>
      <c r="FS4" s="506"/>
      <c r="FT4" s="506"/>
      <c r="FU4" s="506"/>
      <c r="FV4" s="506"/>
      <c r="FW4" s="506"/>
      <c r="FX4" s="506"/>
      <c r="FY4" s="506"/>
      <c r="FZ4" s="506"/>
      <c r="GA4" s="506"/>
      <c r="GB4" s="506"/>
      <c r="GC4" s="506"/>
      <c r="GD4" s="506"/>
      <c r="GE4" s="506"/>
      <c r="GF4" s="506"/>
      <c r="GG4" s="506"/>
      <c r="GH4" s="506"/>
      <c r="GI4" s="506"/>
      <c r="GJ4" s="506"/>
      <c r="GK4" s="506"/>
      <c r="GL4" s="506"/>
      <c r="GM4" s="506"/>
      <c r="GN4" s="506"/>
      <c r="GO4" s="506"/>
      <c r="GP4" s="506"/>
      <c r="GQ4" s="506"/>
      <c r="GR4" s="506"/>
      <c r="GS4" s="506"/>
      <c r="GT4" s="506"/>
      <c r="GU4" s="506"/>
      <c r="GV4" s="506"/>
      <c r="GW4" s="506"/>
      <c r="GX4" s="506"/>
      <c r="GY4" s="506"/>
      <c r="GZ4" s="506"/>
      <c r="HA4" s="506"/>
      <c r="HB4" s="506"/>
      <c r="HC4" s="506"/>
      <c r="HD4" s="506"/>
      <c r="HE4" s="506"/>
      <c r="HF4" s="506"/>
      <c r="HG4" s="506"/>
      <c r="HH4" s="506"/>
      <c r="HI4" s="506"/>
      <c r="HJ4" s="506"/>
      <c r="HK4" s="506"/>
      <c r="HL4" s="506"/>
      <c r="HM4" s="506"/>
      <c r="HN4" s="506"/>
      <c r="HO4" s="506"/>
      <c r="HP4" s="506"/>
      <c r="HQ4" s="506"/>
      <c r="HR4" s="506"/>
      <c r="HS4" s="506"/>
      <c r="HT4" s="506"/>
      <c r="HU4" s="506"/>
      <c r="HV4" s="506"/>
      <c r="HW4" s="506"/>
      <c r="HX4" s="506"/>
      <c r="HY4" s="506"/>
      <c r="HZ4" s="506"/>
      <c r="IA4" s="506"/>
      <c r="IB4" s="506"/>
      <c r="IC4" s="506"/>
      <c r="ID4" s="506"/>
      <c r="IE4" s="506"/>
      <c r="IF4" s="506"/>
      <c r="IG4" s="506"/>
      <c r="IH4" s="506"/>
      <c r="II4" s="506"/>
      <c r="IJ4" s="506"/>
      <c r="IK4" s="506"/>
      <c r="IL4" s="506"/>
      <c r="IM4" s="506"/>
      <c r="IN4" s="506"/>
      <c r="IO4" s="506"/>
      <c r="IP4" s="506"/>
      <c r="IQ4" s="506"/>
      <c r="IR4" s="506"/>
      <c r="IS4" s="506"/>
      <c r="IT4" s="506"/>
      <c r="IU4" s="506"/>
      <c r="IV4" s="506"/>
    </row>
    <row r="5" spans="1:256" s="504" customFormat="1" ht="17.25" customHeight="1">
      <c r="A5" s="506"/>
      <c r="B5" s="570" t="s">
        <v>612</v>
      </c>
      <c r="D5" s="506"/>
      <c r="E5" s="506"/>
      <c r="F5" s="506"/>
      <c r="G5" s="506"/>
      <c r="H5" s="506"/>
      <c r="I5" s="506"/>
      <c r="J5" s="506"/>
      <c r="K5" s="506"/>
      <c r="L5" s="508"/>
      <c r="M5" s="506"/>
      <c r="N5" s="506"/>
      <c r="O5" s="506"/>
      <c r="P5" s="506"/>
      <c r="Q5" s="505"/>
      <c r="R5" s="506"/>
      <c r="S5" s="506"/>
      <c r="T5" s="608"/>
      <c r="U5" s="608"/>
      <c r="V5" s="608"/>
      <c r="W5" s="568"/>
      <c r="X5" s="568"/>
      <c r="Y5" s="568"/>
      <c r="Z5" s="568"/>
      <c r="AA5" s="568"/>
      <c r="AB5" s="568"/>
      <c r="AC5" s="569"/>
      <c r="AD5" s="568"/>
      <c r="AE5" s="568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  <c r="BD5" s="506"/>
      <c r="BE5" s="506"/>
      <c r="BF5" s="506"/>
      <c r="BG5" s="506"/>
      <c r="BH5" s="506"/>
      <c r="BI5" s="506"/>
      <c r="BJ5" s="506"/>
      <c r="BK5" s="506"/>
      <c r="BL5" s="506"/>
      <c r="BM5" s="506"/>
      <c r="BN5" s="506"/>
      <c r="BO5" s="506"/>
      <c r="BP5" s="506"/>
      <c r="BQ5" s="506"/>
      <c r="BR5" s="506"/>
      <c r="BS5" s="506"/>
      <c r="BT5" s="506"/>
      <c r="BU5" s="506"/>
      <c r="BV5" s="506"/>
      <c r="BW5" s="506"/>
      <c r="BX5" s="506"/>
      <c r="BY5" s="506"/>
      <c r="BZ5" s="506"/>
      <c r="CA5" s="506"/>
      <c r="CB5" s="506"/>
      <c r="CC5" s="506"/>
      <c r="CD5" s="506"/>
      <c r="CE5" s="506"/>
      <c r="CF5" s="506"/>
      <c r="CG5" s="506"/>
      <c r="CH5" s="506"/>
      <c r="CI5" s="506"/>
      <c r="CJ5" s="506"/>
      <c r="CK5" s="506"/>
      <c r="CL5" s="506"/>
      <c r="CM5" s="506"/>
      <c r="CN5" s="506"/>
      <c r="CO5" s="506"/>
      <c r="CP5" s="506"/>
      <c r="CQ5" s="506"/>
      <c r="CR5" s="506"/>
      <c r="CS5" s="506"/>
      <c r="CT5" s="506"/>
      <c r="CU5" s="506"/>
      <c r="CV5" s="506"/>
      <c r="CW5" s="506"/>
      <c r="CX5" s="506"/>
      <c r="CY5" s="506"/>
      <c r="CZ5" s="506"/>
      <c r="DA5" s="506"/>
      <c r="DB5" s="506"/>
      <c r="DC5" s="506"/>
      <c r="DD5" s="506"/>
      <c r="DE5" s="506"/>
      <c r="DF5" s="506"/>
      <c r="DG5" s="506"/>
      <c r="DH5" s="506"/>
      <c r="DI5" s="506"/>
      <c r="DJ5" s="506"/>
      <c r="DK5" s="506"/>
      <c r="DL5" s="506"/>
      <c r="DM5" s="506"/>
      <c r="DN5" s="506"/>
      <c r="DO5" s="506"/>
      <c r="DP5" s="506"/>
      <c r="DQ5" s="506"/>
      <c r="DR5" s="506"/>
      <c r="DS5" s="506"/>
      <c r="DT5" s="506"/>
      <c r="DU5" s="506"/>
      <c r="DV5" s="506"/>
      <c r="DW5" s="506"/>
      <c r="DX5" s="506"/>
      <c r="DY5" s="506"/>
      <c r="DZ5" s="506"/>
      <c r="EA5" s="506"/>
      <c r="EB5" s="506"/>
      <c r="EC5" s="506"/>
      <c r="ED5" s="506"/>
      <c r="EE5" s="506"/>
      <c r="EF5" s="506"/>
      <c r="EG5" s="506"/>
      <c r="EH5" s="506"/>
      <c r="EI5" s="506"/>
      <c r="EJ5" s="506"/>
      <c r="EK5" s="506"/>
      <c r="EL5" s="506"/>
      <c r="EM5" s="506"/>
      <c r="EN5" s="506"/>
      <c r="EO5" s="506"/>
      <c r="EP5" s="506"/>
      <c r="EQ5" s="506"/>
      <c r="ER5" s="506"/>
      <c r="ES5" s="506"/>
      <c r="ET5" s="506"/>
      <c r="EU5" s="506"/>
      <c r="EV5" s="506"/>
      <c r="EW5" s="506"/>
      <c r="EX5" s="506"/>
      <c r="EY5" s="506"/>
      <c r="EZ5" s="506"/>
      <c r="FA5" s="506"/>
      <c r="FB5" s="506"/>
      <c r="FC5" s="506"/>
      <c r="FD5" s="506"/>
      <c r="FE5" s="506"/>
      <c r="FF5" s="506"/>
      <c r="FG5" s="506"/>
      <c r="FH5" s="506"/>
      <c r="FI5" s="506"/>
      <c r="FJ5" s="506"/>
      <c r="FK5" s="506"/>
      <c r="FL5" s="506"/>
      <c r="FM5" s="506"/>
      <c r="FN5" s="506"/>
      <c r="FO5" s="506"/>
      <c r="FP5" s="506"/>
      <c r="FQ5" s="506"/>
      <c r="FR5" s="506"/>
      <c r="FS5" s="506"/>
      <c r="FT5" s="506"/>
      <c r="FU5" s="506"/>
      <c r="FV5" s="506"/>
      <c r="FW5" s="506"/>
      <c r="FX5" s="506"/>
      <c r="FY5" s="506"/>
      <c r="FZ5" s="506"/>
      <c r="GA5" s="506"/>
      <c r="GB5" s="506"/>
      <c r="GC5" s="506"/>
      <c r="GD5" s="506"/>
      <c r="GE5" s="506"/>
      <c r="GF5" s="506"/>
      <c r="GG5" s="506"/>
      <c r="GH5" s="506"/>
      <c r="GI5" s="506"/>
      <c r="GJ5" s="506"/>
      <c r="GK5" s="506"/>
      <c r="GL5" s="506"/>
      <c r="GM5" s="506"/>
      <c r="GN5" s="506"/>
      <c r="GO5" s="506"/>
      <c r="GP5" s="506"/>
      <c r="GQ5" s="506"/>
      <c r="GR5" s="506"/>
      <c r="GS5" s="506"/>
      <c r="GT5" s="506"/>
      <c r="GU5" s="506"/>
      <c r="GV5" s="506"/>
      <c r="GW5" s="506"/>
      <c r="GX5" s="506"/>
      <c r="GY5" s="506"/>
      <c r="GZ5" s="506"/>
      <c r="HA5" s="506"/>
      <c r="HB5" s="506"/>
      <c r="HC5" s="506"/>
      <c r="HD5" s="506"/>
      <c r="HE5" s="506"/>
      <c r="HF5" s="506"/>
      <c r="HG5" s="506"/>
      <c r="HH5" s="506"/>
      <c r="HI5" s="506"/>
      <c r="HJ5" s="506"/>
      <c r="HK5" s="506"/>
      <c r="HL5" s="506"/>
      <c r="HM5" s="506"/>
      <c r="HN5" s="506"/>
      <c r="HO5" s="506"/>
      <c r="HP5" s="506"/>
      <c r="HQ5" s="506"/>
      <c r="HR5" s="506"/>
      <c r="HS5" s="506"/>
      <c r="HT5" s="506"/>
      <c r="HU5" s="506"/>
      <c r="HV5" s="506"/>
      <c r="HW5" s="506"/>
      <c r="HX5" s="506"/>
      <c r="HY5" s="506"/>
      <c r="HZ5" s="506"/>
      <c r="IA5" s="506"/>
      <c r="IB5" s="506"/>
      <c r="IC5" s="506"/>
      <c r="ID5" s="506"/>
      <c r="IE5" s="506"/>
      <c r="IF5" s="506"/>
      <c r="IG5" s="506"/>
      <c r="IH5" s="506"/>
      <c r="II5" s="506"/>
      <c r="IJ5" s="506"/>
      <c r="IK5" s="506"/>
      <c r="IL5" s="506"/>
      <c r="IM5" s="506"/>
      <c r="IN5" s="506"/>
      <c r="IO5" s="506"/>
      <c r="IP5" s="506"/>
      <c r="IQ5" s="506"/>
      <c r="IR5" s="506"/>
      <c r="IS5" s="506"/>
      <c r="IT5" s="506"/>
      <c r="IU5" s="506"/>
      <c r="IV5" s="506"/>
    </row>
    <row r="6" spans="1:256" s="504" customFormat="1" ht="17.25" customHeight="1">
      <c r="A6" s="506"/>
      <c r="B6" s="568"/>
      <c r="D6" s="506"/>
      <c r="E6" s="508"/>
      <c r="F6" s="506"/>
      <c r="G6" s="506"/>
      <c r="H6" s="506"/>
      <c r="I6" s="506"/>
      <c r="J6" s="506"/>
      <c r="K6" s="506"/>
      <c r="L6" s="508"/>
      <c r="M6" s="506"/>
      <c r="N6" s="506"/>
      <c r="O6" s="506"/>
      <c r="P6" s="506"/>
      <c r="Q6" s="505"/>
      <c r="R6" s="506"/>
      <c r="S6" s="506"/>
      <c r="T6" s="568"/>
      <c r="U6" s="568"/>
      <c r="V6" s="568"/>
      <c r="W6" s="568"/>
      <c r="X6" s="568"/>
      <c r="Y6" s="568"/>
      <c r="Z6" s="568"/>
      <c r="AA6" s="568"/>
      <c r="AB6" s="568"/>
      <c r="AC6" s="569"/>
      <c r="AD6" s="568"/>
      <c r="AE6" s="568"/>
      <c r="AF6" s="506"/>
      <c r="AG6" s="506"/>
      <c r="AH6" s="506"/>
      <c r="AI6" s="506"/>
      <c r="AJ6" s="506"/>
      <c r="AK6" s="506"/>
      <c r="AL6" s="506"/>
      <c r="AM6" s="506"/>
      <c r="AN6" s="506"/>
      <c r="AO6" s="506"/>
      <c r="AP6" s="506"/>
      <c r="AQ6" s="506"/>
      <c r="AR6" s="506"/>
      <c r="AS6" s="506"/>
      <c r="AT6" s="506"/>
      <c r="AU6" s="506"/>
      <c r="AV6" s="506"/>
      <c r="AW6" s="506"/>
      <c r="AX6" s="506"/>
      <c r="AY6" s="506"/>
      <c r="AZ6" s="506"/>
      <c r="BA6" s="506"/>
      <c r="BB6" s="506"/>
      <c r="BC6" s="506"/>
      <c r="BD6" s="506"/>
      <c r="BE6" s="506"/>
      <c r="BF6" s="506"/>
      <c r="BG6" s="506"/>
      <c r="BH6" s="506"/>
      <c r="BI6" s="506"/>
      <c r="BJ6" s="506"/>
      <c r="BK6" s="506"/>
      <c r="BL6" s="506"/>
      <c r="BM6" s="506"/>
      <c r="BN6" s="506"/>
      <c r="BO6" s="506"/>
      <c r="BP6" s="506"/>
      <c r="BQ6" s="506"/>
      <c r="BR6" s="506"/>
      <c r="BS6" s="506"/>
      <c r="BT6" s="506"/>
      <c r="BU6" s="506"/>
      <c r="BV6" s="506"/>
      <c r="BW6" s="506"/>
      <c r="BX6" s="506"/>
      <c r="BY6" s="506"/>
      <c r="BZ6" s="506"/>
      <c r="CA6" s="506"/>
      <c r="CB6" s="506"/>
      <c r="CC6" s="506"/>
      <c r="CD6" s="506"/>
      <c r="CE6" s="506"/>
      <c r="CF6" s="506"/>
      <c r="CG6" s="506"/>
      <c r="CH6" s="506"/>
      <c r="CI6" s="506"/>
      <c r="CJ6" s="506"/>
      <c r="CK6" s="506"/>
      <c r="CL6" s="506"/>
      <c r="CM6" s="506"/>
      <c r="CN6" s="506"/>
      <c r="CO6" s="506"/>
      <c r="CP6" s="506"/>
      <c r="CQ6" s="506"/>
      <c r="CR6" s="506"/>
      <c r="CS6" s="506"/>
      <c r="CT6" s="506"/>
      <c r="CU6" s="506"/>
      <c r="CV6" s="506"/>
      <c r="CW6" s="506"/>
      <c r="CX6" s="506"/>
      <c r="CY6" s="506"/>
      <c r="CZ6" s="506"/>
      <c r="DA6" s="506"/>
      <c r="DB6" s="506"/>
      <c r="DC6" s="506"/>
      <c r="DD6" s="506"/>
      <c r="DE6" s="506"/>
      <c r="DF6" s="506"/>
      <c r="DG6" s="506"/>
      <c r="DH6" s="506"/>
      <c r="DI6" s="506"/>
      <c r="DJ6" s="506"/>
      <c r="DK6" s="506"/>
      <c r="DL6" s="506"/>
      <c r="DM6" s="506"/>
      <c r="DN6" s="506"/>
      <c r="DO6" s="506"/>
      <c r="DP6" s="506"/>
      <c r="DQ6" s="506"/>
      <c r="DR6" s="506"/>
      <c r="DS6" s="506"/>
      <c r="DT6" s="506"/>
      <c r="DU6" s="506"/>
      <c r="DV6" s="506"/>
      <c r="DW6" s="506"/>
      <c r="DX6" s="506"/>
      <c r="DY6" s="506"/>
      <c r="DZ6" s="506"/>
      <c r="EA6" s="506"/>
      <c r="EB6" s="506"/>
      <c r="EC6" s="506"/>
      <c r="ED6" s="506"/>
      <c r="EE6" s="506"/>
      <c r="EF6" s="506"/>
      <c r="EG6" s="506"/>
      <c r="EH6" s="506"/>
      <c r="EI6" s="506"/>
      <c r="EJ6" s="506"/>
      <c r="EK6" s="506"/>
      <c r="EL6" s="506"/>
      <c r="EM6" s="506"/>
      <c r="EN6" s="506"/>
      <c r="EO6" s="506"/>
      <c r="EP6" s="506"/>
      <c r="EQ6" s="506"/>
      <c r="ER6" s="506"/>
      <c r="ES6" s="506"/>
      <c r="ET6" s="506"/>
      <c r="EU6" s="506"/>
      <c r="EV6" s="506"/>
      <c r="EW6" s="506"/>
      <c r="EX6" s="506"/>
      <c r="EY6" s="506"/>
      <c r="EZ6" s="506"/>
      <c r="FA6" s="506"/>
      <c r="FB6" s="506"/>
      <c r="FC6" s="506"/>
      <c r="FD6" s="506"/>
      <c r="FE6" s="506"/>
      <c r="FF6" s="506"/>
      <c r="FG6" s="506"/>
      <c r="FH6" s="506"/>
      <c r="FI6" s="506"/>
      <c r="FJ6" s="506"/>
      <c r="FK6" s="506"/>
      <c r="FL6" s="506"/>
      <c r="FM6" s="506"/>
      <c r="FN6" s="506"/>
      <c r="FO6" s="506"/>
      <c r="FP6" s="506"/>
      <c r="FQ6" s="506"/>
      <c r="FR6" s="506"/>
      <c r="FS6" s="506"/>
      <c r="FT6" s="506"/>
      <c r="FU6" s="506"/>
      <c r="FV6" s="506"/>
      <c r="FW6" s="506"/>
      <c r="FX6" s="506"/>
      <c r="FY6" s="506"/>
      <c r="FZ6" s="506"/>
      <c r="GA6" s="506"/>
      <c r="GB6" s="506"/>
      <c r="GC6" s="506"/>
      <c r="GD6" s="506"/>
      <c r="GE6" s="506"/>
      <c r="GF6" s="506"/>
      <c r="GG6" s="506"/>
      <c r="GH6" s="506"/>
      <c r="GI6" s="506"/>
      <c r="GJ6" s="506"/>
      <c r="GK6" s="506"/>
      <c r="GL6" s="506"/>
      <c r="GM6" s="506"/>
      <c r="GN6" s="506"/>
      <c r="GO6" s="506"/>
      <c r="GP6" s="506"/>
      <c r="GQ6" s="506"/>
      <c r="GR6" s="506"/>
      <c r="GS6" s="506"/>
      <c r="GT6" s="506"/>
      <c r="GU6" s="506"/>
      <c r="GV6" s="506"/>
      <c r="GW6" s="506"/>
      <c r="GX6" s="506"/>
      <c r="GY6" s="506"/>
      <c r="GZ6" s="506"/>
      <c r="HA6" s="506"/>
      <c r="HB6" s="506"/>
      <c r="HC6" s="506"/>
      <c r="HD6" s="506"/>
      <c r="HE6" s="506"/>
      <c r="HF6" s="506"/>
      <c r="HG6" s="506"/>
      <c r="HH6" s="506"/>
      <c r="HI6" s="506"/>
      <c r="HJ6" s="506"/>
      <c r="HK6" s="506"/>
      <c r="HL6" s="506"/>
      <c r="HM6" s="506"/>
      <c r="HN6" s="506"/>
      <c r="HO6" s="506"/>
      <c r="HP6" s="506"/>
      <c r="HQ6" s="506"/>
      <c r="HR6" s="506"/>
      <c r="HS6" s="506"/>
      <c r="HT6" s="506"/>
      <c r="HU6" s="506"/>
      <c r="HV6" s="506"/>
      <c r="HW6" s="506"/>
      <c r="HX6" s="506"/>
      <c r="HY6" s="506"/>
      <c r="HZ6" s="506"/>
      <c r="IA6" s="506"/>
      <c r="IB6" s="506"/>
      <c r="IC6" s="506"/>
      <c r="ID6" s="506"/>
      <c r="IE6" s="506"/>
      <c r="IF6" s="506"/>
      <c r="IG6" s="506"/>
      <c r="IH6" s="506"/>
      <c r="II6" s="506"/>
      <c r="IJ6" s="506"/>
      <c r="IK6" s="506"/>
      <c r="IL6" s="506"/>
      <c r="IM6" s="506"/>
      <c r="IN6" s="506"/>
      <c r="IO6" s="506"/>
      <c r="IP6" s="506"/>
      <c r="IQ6" s="506"/>
      <c r="IR6" s="506"/>
      <c r="IS6" s="506"/>
      <c r="IT6" s="506"/>
      <c r="IU6" s="506"/>
      <c r="IV6" s="506"/>
    </row>
    <row r="7" spans="1:256" s="504" customFormat="1" ht="18.75" customHeight="1">
      <c r="A7" s="509" t="s">
        <v>611</v>
      </c>
      <c r="B7" s="506"/>
      <c r="C7" s="506"/>
      <c r="D7" s="506"/>
      <c r="E7" s="509" t="s">
        <v>9</v>
      </c>
      <c r="F7" s="509"/>
      <c r="G7" s="509"/>
      <c r="H7" s="509"/>
      <c r="I7" s="509"/>
      <c r="J7" s="509"/>
      <c r="K7" s="509"/>
      <c r="L7" s="514"/>
      <c r="M7" s="509"/>
      <c r="N7" s="509"/>
      <c r="O7" s="506"/>
      <c r="P7" s="506"/>
      <c r="Q7" s="505"/>
      <c r="R7" s="509" t="s">
        <v>153</v>
      </c>
      <c r="S7" s="506"/>
      <c r="T7" s="506"/>
      <c r="U7" s="506"/>
      <c r="V7" s="509" t="s">
        <v>9</v>
      </c>
      <c r="W7" s="509"/>
      <c r="X7" s="509"/>
      <c r="Y7" s="509"/>
      <c r="Z7" s="509"/>
      <c r="AA7" s="509"/>
      <c r="AB7" s="509"/>
      <c r="AC7" s="567"/>
      <c r="AD7" s="509"/>
      <c r="AE7" s="509"/>
      <c r="AF7" s="506"/>
      <c r="AG7" s="506"/>
      <c r="AH7" s="506"/>
      <c r="AI7" s="506"/>
      <c r="AJ7" s="506"/>
      <c r="AK7" s="506"/>
      <c r="AL7" s="506"/>
      <c r="AM7" s="506"/>
      <c r="AN7" s="506"/>
      <c r="AO7" s="506"/>
      <c r="AP7" s="506"/>
      <c r="AQ7" s="506"/>
      <c r="AR7" s="506"/>
      <c r="AS7" s="506"/>
      <c r="AT7" s="506"/>
      <c r="AU7" s="506"/>
      <c r="AV7" s="506"/>
      <c r="AW7" s="506"/>
      <c r="AX7" s="506"/>
      <c r="AY7" s="506"/>
      <c r="AZ7" s="506"/>
      <c r="BA7" s="506"/>
      <c r="BB7" s="506"/>
      <c r="BC7" s="506"/>
      <c r="BD7" s="506"/>
      <c r="BE7" s="506"/>
      <c r="BF7" s="506"/>
      <c r="BG7" s="506"/>
      <c r="BH7" s="506"/>
      <c r="BI7" s="506"/>
      <c r="BJ7" s="506"/>
      <c r="BK7" s="506"/>
      <c r="BL7" s="506"/>
      <c r="BM7" s="506"/>
      <c r="BN7" s="506"/>
      <c r="BO7" s="506"/>
      <c r="BP7" s="506"/>
      <c r="BQ7" s="506"/>
      <c r="BR7" s="506"/>
      <c r="BS7" s="506"/>
      <c r="BT7" s="506"/>
      <c r="BU7" s="506"/>
      <c r="BV7" s="506"/>
      <c r="BW7" s="506"/>
      <c r="BX7" s="506"/>
      <c r="BY7" s="506"/>
      <c r="BZ7" s="506"/>
      <c r="CA7" s="506"/>
      <c r="CB7" s="506"/>
      <c r="CC7" s="506"/>
      <c r="CD7" s="506"/>
      <c r="CE7" s="506"/>
      <c r="CF7" s="506"/>
      <c r="CG7" s="506"/>
      <c r="CH7" s="506"/>
      <c r="CI7" s="506"/>
      <c r="CJ7" s="506"/>
      <c r="CK7" s="506"/>
      <c r="CL7" s="506"/>
      <c r="CM7" s="506"/>
      <c r="CN7" s="506"/>
      <c r="CO7" s="506"/>
      <c r="CP7" s="506"/>
      <c r="CQ7" s="506"/>
      <c r="CR7" s="506"/>
      <c r="CS7" s="506"/>
      <c r="CT7" s="506"/>
      <c r="CU7" s="506"/>
      <c r="CV7" s="506"/>
      <c r="CW7" s="506"/>
      <c r="CX7" s="506"/>
      <c r="CY7" s="506"/>
      <c r="CZ7" s="506"/>
      <c r="DA7" s="506"/>
      <c r="DB7" s="506"/>
      <c r="DC7" s="506"/>
      <c r="DD7" s="506"/>
      <c r="DE7" s="506"/>
      <c r="DF7" s="506"/>
      <c r="DG7" s="506"/>
      <c r="DH7" s="506"/>
      <c r="DI7" s="506"/>
      <c r="DJ7" s="506"/>
      <c r="DK7" s="506"/>
      <c r="DL7" s="506"/>
      <c r="DM7" s="506"/>
      <c r="DN7" s="506"/>
      <c r="DO7" s="506"/>
      <c r="DP7" s="506"/>
      <c r="DQ7" s="506"/>
      <c r="DR7" s="506"/>
      <c r="DS7" s="506"/>
      <c r="DT7" s="506"/>
      <c r="DU7" s="506"/>
      <c r="DV7" s="506"/>
      <c r="DW7" s="506"/>
      <c r="DX7" s="506"/>
      <c r="DY7" s="506"/>
      <c r="DZ7" s="506"/>
      <c r="EA7" s="506"/>
      <c r="EB7" s="506"/>
      <c r="EC7" s="506"/>
      <c r="ED7" s="506"/>
      <c r="EE7" s="506"/>
      <c r="EF7" s="506"/>
      <c r="EG7" s="506"/>
      <c r="EH7" s="506"/>
      <c r="EI7" s="506"/>
      <c r="EJ7" s="506"/>
      <c r="EK7" s="506"/>
      <c r="EL7" s="506"/>
      <c r="EM7" s="506"/>
      <c r="EN7" s="506"/>
      <c r="EO7" s="506"/>
      <c r="EP7" s="506"/>
      <c r="EQ7" s="506"/>
      <c r="ER7" s="506"/>
      <c r="ES7" s="506"/>
      <c r="ET7" s="506"/>
      <c r="EU7" s="506"/>
      <c r="EV7" s="506"/>
      <c r="EW7" s="506"/>
      <c r="EX7" s="506"/>
      <c r="EY7" s="506"/>
      <c r="EZ7" s="506"/>
      <c r="FA7" s="506"/>
      <c r="FB7" s="506"/>
      <c r="FC7" s="506"/>
      <c r="FD7" s="506"/>
      <c r="FE7" s="506"/>
      <c r="FF7" s="506"/>
      <c r="FG7" s="506"/>
      <c r="FH7" s="506"/>
      <c r="FI7" s="506"/>
      <c r="FJ7" s="506"/>
      <c r="FK7" s="506"/>
      <c r="FL7" s="506"/>
      <c r="FM7" s="506"/>
      <c r="FN7" s="506"/>
      <c r="FO7" s="506"/>
      <c r="FP7" s="506"/>
      <c r="FQ7" s="506"/>
      <c r="FR7" s="506"/>
      <c r="FS7" s="506"/>
      <c r="FT7" s="506"/>
      <c r="FU7" s="506"/>
      <c r="FV7" s="506"/>
      <c r="FW7" s="506"/>
      <c r="FX7" s="506"/>
      <c r="FY7" s="506"/>
      <c r="FZ7" s="506"/>
      <c r="GA7" s="506"/>
      <c r="GB7" s="506"/>
      <c r="GC7" s="506"/>
      <c r="GD7" s="506"/>
      <c r="GE7" s="506"/>
      <c r="GF7" s="506"/>
      <c r="GG7" s="506"/>
      <c r="GH7" s="506"/>
      <c r="GI7" s="506"/>
      <c r="GJ7" s="506"/>
      <c r="GK7" s="506"/>
      <c r="GL7" s="506"/>
      <c r="GM7" s="506"/>
      <c r="GN7" s="506"/>
      <c r="GO7" s="506"/>
      <c r="GP7" s="506"/>
      <c r="GQ7" s="506"/>
      <c r="GR7" s="506"/>
      <c r="GS7" s="506"/>
      <c r="GT7" s="506"/>
      <c r="GU7" s="506"/>
      <c r="GV7" s="506"/>
      <c r="GW7" s="506"/>
      <c r="GX7" s="506"/>
      <c r="GY7" s="506"/>
      <c r="GZ7" s="506"/>
      <c r="HA7" s="506"/>
      <c r="HB7" s="506"/>
      <c r="HC7" s="506"/>
      <c r="HD7" s="506"/>
      <c r="HE7" s="506"/>
      <c r="HF7" s="506"/>
      <c r="HG7" s="506"/>
      <c r="HH7" s="506"/>
      <c r="HI7" s="506"/>
      <c r="HJ7" s="506"/>
      <c r="HK7" s="506"/>
      <c r="HL7" s="506"/>
      <c r="HM7" s="506"/>
      <c r="HN7" s="506"/>
      <c r="HO7" s="506"/>
      <c r="HP7" s="506"/>
      <c r="HQ7" s="506"/>
      <c r="HR7" s="506"/>
      <c r="HS7" s="506"/>
      <c r="HT7" s="506"/>
      <c r="HU7" s="506"/>
      <c r="HV7" s="506"/>
      <c r="HW7" s="506"/>
      <c r="HX7" s="506"/>
      <c r="HY7" s="506"/>
      <c r="HZ7" s="506"/>
      <c r="IA7" s="506"/>
      <c r="IB7" s="506"/>
      <c r="IC7" s="506"/>
      <c r="ID7" s="506"/>
      <c r="IE7" s="506"/>
      <c r="IF7" s="506"/>
      <c r="IG7" s="506"/>
      <c r="IH7" s="506"/>
      <c r="II7" s="506"/>
      <c r="IJ7" s="506"/>
      <c r="IK7" s="506"/>
      <c r="IL7" s="506"/>
      <c r="IM7" s="506"/>
      <c r="IN7" s="506"/>
      <c r="IO7" s="506"/>
      <c r="IP7" s="506"/>
      <c r="IQ7" s="506"/>
      <c r="IR7" s="506"/>
      <c r="IS7" s="506"/>
      <c r="IT7" s="506"/>
      <c r="IU7" s="506"/>
      <c r="IV7" s="506"/>
    </row>
    <row r="8" spans="1:256" s="504" customFormat="1" ht="18.75" customHeight="1">
      <c r="A8" s="600" t="s">
        <v>154</v>
      </c>
      <c r="B8" s="601" t="s">
        <v>608</v>
      </c>
      <c r="C8" s="602" t="s">
        <v>607</v>
      </c>
      <c r="D8" s="602"/>
      <c r="E8" s="602"/>
      <c r="F8" s="602"/>
      <c r="G8" s="602"/>
      <c r="H8" s="602"/>
      <c r="I8" s="602"/>
      <c r="J8" s="602"/>
      <c r="K8" s="602"/>
      <c r="L8" s="603" t="s">
        <v>610</v>
      </c>
      <c r="M8" s="604" t="s">
        <v>605</v>
      </c>
      <c r="N8" s="604" t="s">
        <v>604</v>
      </c>
      <c r="O8" s="605" t="s">
        <v>609</v>
      </c>
      <c r="P8" s="566"/>
      <c r="Q8" s="505"/>
      <c r="R8" s="600" t="s">
        <v>154</v>
      </c>
      <c r="S8" s="601" t="s">
        <v>608</v>
      </c>
      <c r="T8" s="602" t="s">
        <v>607</v>
      </c>
      <c r="U8" s="602"/>
      <c r="V8" s="602"/>
      <c r="W8" s="602"/>
      <c r="X8" s="602"/>
      <c r="Y8" s="602"/>
      <c r="Z8" s="602"/>
      <c r="AA8" s="602"/>
      <c r="AB8" s="602"/>
      <c r="AC8" s="610" t="s">
        <v>606</v>
      </c>
      <c r="AD8" s="604" t="s">
        <v>605</v>
      </c>
      <c r="AE8" s="604" t="s">
        <v>604</v>
      </c>
      <c r="AF8" s="611" t="s">
        <v>603</v>
      </c>
      <c r="AG8" s="56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06"/>
      <c r="BB8" s="506"/>
      <c r="BC8" s="506"/>
      <c r="BD8" s="506"/>
      <c r="BE8" s="506"/>
      <c r="BF8" s="506"/>
      <c r="BG8" s="506"/>
      <c r="BH8" s="506"/>
      <c r="BI8" s="506"/>
      <c r="BJ8" s="506"/>
      <c r="BK8" s="506"/>
      <c r="BL8" s="506"/>
      <c r="BM8" s="506"/>
      <c r="BN8" s="506"/>
      <c r="BO8" s="506"/>
      <c r="BP8" s="506"/>
      <c r="BQ8" s="506"/>
      <c r="BR8" s="506"/>
      <c r="BS8" s="506"/>
      <c r="BT8" s="506"/>
      <c r="BU8" s="506"/>
      <c r="BV8" s="506"/>
      <c r="BW8" s="506"/>
      <c r="BX8" s="506"/>
      <c r="BY8" s="506"/>
      <c r="BZ8" s="506"/>
      <c r="CA8" s="506"/>
      <c r="CB8" s="506"/>
      <c r="CC8" s="506"/>
      <c r="CD8" s="506"/>
      <c r="CE8" s="506"/>
      <c r="CF8" s="506"/>
      <c r="CG8" s="506"/>
      <c r="CH8" s="506"/>
      <c r="CI8" s="506"/>
      <c r="CJ8" s="506"/>
      <c r="CK8" s="506"/>
      <c r="CL8" s="506"/>
      <c r="CM8" s="506"/>
      <c r="CN8" s="506"/>
      <c r="CO8" s="506"/>
      <c r="CP8" s="506"/>
      <c r="CQ8" s="506"/>
      <c r="CR8" s="506"/>
      <c r="CS8" s="506"/>
      <c r="CT8" s="506"/>
      <c r="CU8" s="506"/>
      <c r="CV8" s="506"/>
      <c r="CW8" s="506"/>
      <c r="CX8" s="506"/>
      <c r="CY8" s="506"/>
      <c r="CZ8" s="506"/>
      <c r="DA8" s="506"/>
      <c r="DB8" s="506"/>
      <c r="DC8" s="506"/>
      <c r="DD8" s="506"/>
      <c r="DE8" s="506"/>
      <c r="DF8" s="506"/>
      <c r="DG8" s="506"/>
      <c r="DH8" s="506"/>
      <c r="DI8" s="506"/>
      <c r="DJ8" s="506"/>
      <c r="DK8" s="506"/>
      <c r="DL8" s="506"/>
      <c r="DM8" s="506"/>
      <c r="DN8" s="506"/>
      <c r="DO8" s="506"/>
      <c r="DP8" s="506"/>
      <c r="DQ8" s="506"/>
      <c r="DR8" s="506"/>
      <c r="DS8" s="506"/>
      <c r="DT8" s="506"/>
      <c r="DU8" s="506"/>
      <c r="DV8" s="506"/>
      <c r="DW8" s="506"/>
      <c r="DX8" s="506"/>
      <c r="DY8" s="506"/>
      <c r="DZ8" s="506"/>
      <c r="EA8" s="506"/>
      <c r="EB8" s="506"/>
      <c r="EC8" s="506"/>
      <c r="ED8" s="506"/>
      <c r="EE8" s="506"/>
      <c r="EF8" s="506"/>
      <c r="EG8" s="506"/>
      <c r="EH8" s="506"/>
      <c r="EI8" s="506"/>
      <c r="EJ8" s="506"/>
      <c r="EK8" s="506"/>
      <c r="EL8" s="506"/>
      <c r="EM8" s="506"/>
      <c r="EN8" s="506"/>
      <c r="EO8" s="506"/>
      <c r="EP8" s="506"/>
      <c r="EQ8" s="506"/>
      <c r="ER8" s="506"/>
      <c r="ES8" s="506"/>
      <c r="ET8" s="506"/>
      <c r="EU8" s="506"/>
      <c r="EV8" s="506"/>
      <c r="EW8" s="506"/>
      <c r="EX8" s="506"/>
      <c r="EY8" s="506"/>
      <c r="EZ8" s="506"/>
      <c r="FA8" s="506"/>
      <c r="FB8" s="506"/>
      <c r="FC8" s="506"/>
      <c r="FD8" s="506"/>
      <c r="FE8" s="506"/>
      <c r="FF8" s="506"/>
      <c r="FG8" s="506"/>
      <c r="FH8" s="506"/>
      <c r="FI8" s="506"/>
      <c r="FJ8" s="506"/>
      <c r="FK8" s="506"/>
      <c r="FL8" s="506"/>
      <c r="FM8" s="506"/>
      <c r="FN8" s="506"/>
      <c r="FO8" s="506"/>
      <c r="FP8" s="506"/>
      <c r="FQ8" s="506"/>
      <c r="FR8" s="506"/>
      <c r="FS8" s="506"/>
      <c r="FT8" s="506"/>
      <c r="FU8" s="506"/>
      <c r="FV8" s="506"/>
      <c r="FW8" s="506"/>
      <c r="FX8" s="506"/>
      <c r="FY8" s="506"/>
      <c r="FZ8" s="506"/>
      <c r="GA8" s="506"/>
      <c r="GB8" s="506"/>
      <c r="GC8" s="506"/>
      <c r="GD8" s="506"/>
      <c r="GE8" s="506"/>
      <c r="GF8" s="506"/>
      <c r="GG8" s="506"/>
      <c r="GH8" s="506"/>
      <c r="GI8" s="506"/>
      <c r="GJ8" s="506"/>
      <c r="GK8" s="506"/>
      <c r="GL8" s="506"/>
      <c r="GM8" s="506"/>
      <c r="GN8" s="506"/>
      <c r="GO8" s="506"/>
      <c r="GP8" s="506"/>
      <c r="GQ8" s="506"/>
      <c r="GR8" s="506"/>
      <c r="GS8" s="506"/>
      <c r="GT8" s="506"/>
      <c r="GU8" s="506"/>
      <c r="GV8" s="506"/>
      <c r="GW8" s="506"/>
      <c r="GX8" s="506"/>
      <c r="GY8" s="506"/>
      <c r="GZ8" s="506"/>
      <c r="HA8" s="506"/>
      <c r="HB8" s="506"/>
      <c r="HC8" s="506"/>
      <c r="HD8" s="506"/>
      <c r="HE8" s="506"/>
      <c r="HF8" s="506"/>
      <c r="HG8" s="506"/>
      <c r="HH8" s="506"/>
      <c r="HI8" s="506"/>
      <c r="HJ8" s="506"/>
      <c r="HK8" s="506"/>
      <c r="HL8" s="506"/>
      <c r="HM8" s="506"/>
      <c r="HN8" s="506"/>
      <c r="HO8" s="506"/>
      <c r="HP8" s="506"/>
      <c r="HQ8" s="506"/>
      <c r="HR8" s="506"/>
      <c r="HS8" s="506"/>
      <c r="HT8" s="506"/>
      <c r="HU8" s="506"/>
      <c r="HV8" s="506"/>
      <c r="HW8" s="506"/>
      <c r="HX8" s="506"/>
      <c r="HY8" s="506"/>
      <c r="HZ8" s="506"/>
      <c r="IA8" s="506"/>
      <c r="IB8" s="506"/>
      <c r="IC8" s="506"/>
      <c r="ID8" s="506"/>
      <c r="IE8" s="506"/>
      <c r="IF8" s="506"/>
      <c r="IG8" s="506"/>
      <c r="IH8" s="506"/>
      <c r="II8" s="506"/>
      <c r="IJ8" s="506"/>
      <c r="IK8" s="506"/>
      <c r="IL8" s="506"/>
      <c r="IM8" s="506"/>
      <c r="IN8" s="506"/>
      <c r="IO8" s="506"/>
      <c r="IP8" s="506"/>
      <c r="IQ8" s="506"/>
      <c r="IR8" s="506"/>
      <c r="IS8" s="506"/>
      <c r="IT8" s="506"/>
      <c r="IU8" s="506"/>
      <c r="IV8" s="506"/>
    </row>
    <row r="9" spans="1:256" s="504" customFormat="1" ht="15" customHeight="1">
      <c r="A9" s="600"/>
      <c r="B9" s="601"/>
      <c r="C9" s="605" t="s">
        <v>602</v>
      </c>
      <c r="D9" s="564"/>
      <c r="E9" s="563"/>
      <c r="F9" s="605" t="s">
        <v>600</v>
      </c>
      <c r="G9" s="565"/>
      <c r="H9" s="561"/>
      <c r="I9" s="606" t="s">
        <v>205</v>
      </c>
      <c r="J9" s="607"/>
      <c r="K9" s="604"/>
      <c r="L9" s="603"/>
      <c r="M9" s="604"/>
      <c r="N9" s="604"/>
      <c r="O9" s="601"/>
      <c r="P9" s="605" t="s">
        <v>598</v>
      </c>
      <c r="Q9" s="562"/>
      <c r="R9" s="600"/>
      <c r="S9" s="601"/>
      <c r="T9" s="605" t="s">
        <v>601</v>
      </c>
      <c r="U9" s="564"/>
      <c r="V9" s="563"/>
      <c r="W9" s="605" t="s">
        <v>600</v>
      </c>
      <c r="X9" s="564"/>
      <c r="Y9" s="563"/>
      <c r="Z9" s="605" t="s">
        <v>599</v>
      </c>
      <c r="AA9" s="564"/>
      <c r="AB9" s="563"/>
      <c r="AC9" s="610"/>
      <c r="AD9" s="604"/>
      <c r="AE9" s="604"/>
      <c r="AF9" s="612"/>
      <c r="AG9" s="605" t="s">
        <v>598</v>
      </c>
      <c r="AJ9" s="609"/>
      <c r="AK9" s="609"/>
      <c r="AL9" s="609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506"/>
      <c r="BY9" s="506"/>
      <c r="BZ9" s="506"/>
      <c r="CA9" s="506"/>
      <c r="CB9" s="509"/>
      <c r="CC9" s="509"/>
      <c r="CD9" s="509"/>
      <c r="CE9" s="509"/>
      <c r="CF9" s="506"/>
      <c r="CG9" s="506"/>
      <c r="CH9" s="506"/>
      <c r="CI9" s="506"/>
      <c r="CJ9" s="506"/>
      <c r="CK9" s="506"/>
      <c r="CL9" s="506"/>
      <c r="CM9" s="506"/>
      <c r="CN9" s="506"/>
      <c r="CO9" s="506"/>
      <c r="CP9" s="506"/>
      <c r="CQ9" s="506"/>
      <c r="CR9" s="506"/>
      <c r="CS9" s="506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506"/>
      <c r="DU9" s="506"/>
      <c r="DV9" s="506"/>
      <c r="DW9" s="506"/>
      <c r="DX9" s="506"/>
      <c r="DY9" s="506"/>
      <c r="DZ9" s="506"/>
      <c r="EA9" s="506"/>
      <c r="EB9" s="506"/>
      <c r="EC9" s="506"/>
      <c r="ED9" s="506"/>
      <c r="EE9" s="506"/>
      <c r="EF9" s="506"/>
      <c r="EG9" s="506"/>
      <c r="EH9" s="506"/>
      <c r="EI9" s="506"/>
      <c r="EJ9" s="506"/>
      <c r="EK9" s="506"/>
      <c r="EL9" s="506"/>
      <c r="EM9" s="506"/>
      <c r="EN9" s="506"/>
      <c r="EO9" s="506"/>
      <c r="EP9" s="506"/>
      <c r="EQ9" s="506"/>
      <c r="ER9" s="506"/>
      <c r="ES9" s="506"/>
      <c r="ET9" s="506"/>
      <c r="EU9" s="506"/>
      <c r="EV9" s="506"/>
      <c r="EW9" s="506"/>
      <c r="EX9" s="506"/>
      <c r="EY9" s="506"/>
      <c r="EZ9" s="506"/>
      <c r="FA9" s="506"/>
      <c r="FB9" s="506"/>
      <c r="FC9" s="506"/>
      <c r="FD9" s="506"/>
      <c r="FE9" s="506"/>
      <c r="FF9" s="506"/>
      <c r="FG9" s="506"/>
      <c r="FH9" s="506"/>
      <c r="FI9" s="506"/>
      <c r="FJ9" s="506"/>
      <c r="FK9" s="506"/>
      <c r="FL9" s="506"/>
      <c r="FM9" s="506"/>
      <c r="FN9" s="506"/>
      <c r="FO9" s="506"/>
      <c r="FP9" s="506"/>
      <c r="FQ9" s="506"/>
      <c r="FR9" s="506"/>
      <c r="FS9" s="506"/>
      <c r="FT9" s="506"/>
      <c r="FU9" s="506"/>
      <c r="FV9" s="506"/>
      <c r="FW9" s="506"/>
      <c r="FX9" s="506"/>
      <c r="FY9" s="506"/>
      <c r="FZ9" s="506"/>
      <c r="GA9" s="506"/>
      <c r="GB9" s="506"/>
      <c r="GC9" s="506"/>
      <c r="GD9" s="506"/>
      <c r="GE9" s="506"/>
      <c r="GF9" s="506"/>
      <c r="GG9" s="506"/>
      <c r="GH9" s="506"/>
      <c r="GI9" s="506"/>
      <c r="GJ9" s="506"/>
      <c r="GK9" s="506"/>
      <c r="GL9" s="506"/>
      <c r="GM9" s="506"/>
      <c r="GN9" s="506"/>
      <c r="GO9" s="506"/>
      <c r="GP9" s="506"/>
      <c r="GQ9" s="506"/>
      <c r="GR9" s="506"/>
      <c r="GS9" s="506"/>
      <c r="GT9" s="506"/>
      <c r="GU9" s="506"/>
      <c r="GV9" s="506"/>
      <c r="GW9" s="506"/>
      <c r="GX9" s="506"/>
      <c r="GY9" s="506"/>
      <c r="GZ9" s="506"/>
      <c r="HA9" s="506"/>
      <c r="HB9" s="506"/>
      <c r="HC9" s="506"/>
      <c r="HD9" s="506"/>
      <c r="HE9" s="506"/>
      <c r="HF9" s="506"/>
      <c r="HG9" s="506"/>
      <c r="HH9" s="506"/>
      <c r="HI9" s="506"/>
      <c r="HJ9" s="506"/>
      <c r="HK9" s="506"/>
      <c r="HL9" s="506"/>
      <c r="HM9" s="506"/>
      <c r="HN9" s="506"/>
      <c r="HO9" s="506"/>
      <c r="HP9" s="506"/>
      <c r="HQ9" s="506"/>
      <c r="HR9" s="506"/>
      <c r="HS9" s="506"/>
      <c r="HT9" s="506"/>
      <c r="HU9" s="506"/>
      <c r="HV9" s="506"/>
      <c r="HW9" s="506"/>
      <c r="HX9" s="506"/>
      <c r="HY9" s="506"/>
      <c r="HZ9" s="506"/>
      <c r="IA9" s="506"/>
      <c r="IB9" s="506"/>
      <c r="IC9" s="506"/>
      <c r="ID9" s="506"/>
      <c r="IE9" s="506"/>
      <c r="IF9" s="506"/>
      <c r="IG9" s="506"/>
      <c r="IH9" s="506"/>
      <c r="II9" s="506"/>
      <c r="IJ9" s="506"/>
      <c r="IK9" s="506"/>
      <c r="IL9" s="506"/>
      <c r="IM9" s="506"/>
      <c r="IN9" s="506"/>
      <c r="IO9" s="506"/>
      <c r="IP9" s="506"/>
      <c r="IQ9" s="506"/>
      <c r="IR9" s="506"/>
      <c r="IS9" s="506"/>
      <c r="IT9" s="506"/>
      <c r="IU9" s="506"/>
      <c r="IV9" s="506"/>
    </row>
    <row r="10" spans="1:256" s="504" customFormat="1" ht="20.25" customHeight="1">
      <c r="A10" s="600"/>
      <c r="B10" s="601"/>
      <c r="C10" s="601"/>
      <c r="D10" s="560" t="s">
        <v>13</v>
      </c>
      <c r="E10" s="560" t="s">
        <v>14</v>
      </c>
      <c r="F10" s="601"/>
      <c r="G10" s="560" t="s">
        <v>597</v>
      </c>
      <c r="H10" s="560" t="s">
        <v>596</v>
      </c>
      <c r="I10" s="604"/>
      <c r="J10" s="559" t="s">
        <v>597</v>
      </c>
      <c r="K10" s="559" t="s">
        <v>596</v>
      </c>
      <c r="L10" s="603"/>
      <c r="M10" s="604"/>
      <c r="N10" s="604"/>
      <c r="O10" s="601"/>
      <c r="P10" s="605"/>
      <c r="Q10" s="562"/>
      <c r="R10" s="600"/>
      <c r="S10" s="601"/>
      <c r="T10" s="601"/>
      <c r="U10" s="560" t="s">
        <v>13</v>
      </c>
      <c r="V10" s="560" t="s">
        <v>14</v>
      </c>
      <c r="W10" s="601"/>
      <c r="X10" s="560" t="s">
        <v>597</v>
      </c>
      <c r="Y10" s="560" t="s">
        <v>596</v>
      </c>
      <c r="Z10" s="601"/>
      <c r="AA10" s="560" t="s">
        <v>597</v>
      </c>
      <c r="AB10" s="560" t="s">
        <v>596</v>
      </c>
      <c r="AC10" s="610"/>
      <c r="AD10" s="604"/>
      <c r="AE10" s="604"/>
      <c r="AF10" s="613"/>
      <c r="AG10" s="605"/>
      <c r="AJ10" s="558"/>
      <c r="AK10" s="558"/>
      <c r="AL10" s="558"/>
      <c r="AM10" s="506"/>
      <c r="AN10" s="506"/>
      <c r="AO10" s="506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6"/>
      <c r="BQ10" s="506"/>
      <c r="BR10" s="506"/>
      <c r="BS10" s="506"/>
      <c r="BT10" s="506"/>
      <c r="BU10" s="506"/>
      <c r="BV10" s="506"/>
      <c r="BW10" s="506"/>
      <c r="BX10" s="506"/>
      <c r="BY10" s="506"/>
      <c r="BZ10" s="506"/>
      <c r="CA10" s="506"/>
      <c r="CB10" s="509"/>
      <c r="CC10" s="509"/>
      <c r="CD10" s="509"/>
      <c r="CE10" s="509"/>
      <c r="CF10" s="506"/>
      <c r="CG10" s="506"/>
      <c r="CH10" s="506"/>
      <c r="CI10" s="506"/>
      <c r="CJ10" s="506"/>
      <c r="CK10" s="506"/>
      <c r="CL10" s="506"/>
      <c r="CM10" s="506"/>
      <c r="CN10" s="506"/>
      <c r="CO10" s="506"/>
      <c r="CP10" s="506"/>
      <c r="CQ10" s="506"/>
      <c r="CR10" s="506"/>
      <c r="CS10" s="506"/>
      <c r="CT10" s="506"/>
      <c r="CU10" s="506"/>
      <c r="CV10" s="506"/>
      <c r="CW10" s="506"/>
      <c r="CX10" s="506"/>
      <c r="CY10" s="506"/>
      <c r="CZ10" s="506"/>
      <c r="DA10" s="506"/>
      <c r="DB10" s="506"/>
      <c r="DC10" s="506"/>
      <c r="DD10" s="506"/>
      <c r="DE10" s="506"/>
      <c r="DF10" s="506"/>
      <c r="DG10" s="506"/>
      <c r="DH10" s="506"/>
      <c r="DI10" s="506"/>
      <c r="DJ10" s="506"/>
      <c r="DK10" s="506"/>
      <c r="DL10" s="506"/>
      <c r="DM10" s="506"/>
      <c r="DN10" s="506"/>
      <c r="DO10" s="506"/>
      <c r="DP10" s="506"/>
      <c r="DQ10" s="506"/>
      <c r="DR10" s="506"/>
      <c r="DS10" s="506"/>
      <c r="DT10" s="506"/>
      <c r="DU10" s="506"/>
      <c r="DV10" s="506"/>
      <c r="DW10" s="506"/>
      <c r="DX10" s="506"/>
      <c r="DY10" s="506"/>
      <c r="DZ10" s="506"/>
      <c r="EA10" s="506"/>
      <c r="EB10" s="506"/>
      <c r="EC10" s="506"/>
      <c r="ED10" s="506"/>
      <c r="EE10" s="506"/>
      <c r="EF10" s="506"/>
      <c r="EG10" s="506"/>
      <c r="EH10" s="506"/>
      <c r="EI10" s="506"/>
      <c r="EJ10" s="506"/>
      <c r="EK10" s="506"/>
      <c r="EL10" s="506"/>
      <c r="EM10" s="506"/>
      <c r="EN10" s="506"/>
      <c r="EO10" s="506"/>
      <c r="EP10" s="506"/>
      <c r="EQ10" s="506"/>
      <c r="ER10" s="506"/>
      <c r="ES10" s="506"/>
      <c r="ET10" s="506"/>
      <c r="EU10" s="506"/>
      <c r="EV10" s="506"/>
      <c r="EW10" s="506"/>
      <c r="EX10" s="506"/>
      <c r="EY10" s="506"/>
      <c r="EZ10" s="506"/>
      <c r="FA10" s="506"/>
      <c r="FB10" s="506"/>
      <c r="FC10" s="506"/>
      <c r="FD10" s="506"/>
      <c r="FE10" s="506"/>
      <c r="FF10" s="506"/>
      <c r="FG10" s="506"/>
      <c r="FH10" s="506"/>
      <c r="FI10" s="506"/>
      <c r="FJ10" s="506"/>
      <c r="FK10" s="506"/>
      <c r="FL10" s="506"/>
      <c r="FM10" s="506"/>
      <c r="FN10" s="506"/>
      <c r="FO10" s="506"/>
      <c r="FP10" s="506"/>
      <c r="FQ10" s="506"/>
      <c r="FR10" s="506"/>
      <c r="FS10" s="506"/>
      <c r="FT10" s="506"/>
      <c r="FU10" s="506"/>
      <c r="FV10" s="506"/>
      <c r="FW10" s="506"/>
      <c r="FX10" s="506"/>
      <c r="FY10" s="506"/>
      <c r="FZ10" s="506"/>
      <c r="GA10" s="506"/>
      <c r="GB10" s="506"/>
      <c r="GC10" s="506"/>
      <c r="GD10" s="506"/>
      <c r="GE10" s="506"/>
      <c r="GF10" s="506"/>
      <c r="GG10" s="506"/>
      <c r="GH10" s="506"/>
      <c r="GI10" s="506"/>
      <c r="GJ10" s="506"/>
      <c r="GK10" s="506"/>
      <c r="GL10" s="506"/>
      <c r="GM10" s="506"/>
      <c r="GN10" s="506"/>
      <c r="GO10" s="506"/>
      <c r="GP10" s="506"/>
      <c r="GQ10" s="506"/>
      <c r="GR10" s="506"/>
      <c r="GS10" s="506"/>
      <c r="GT10" s="506"/>
      <c r="GU10" s="506"/>
      <c r="GV10" s="506"/>
      <c r="GW10" s="506"/>
      <c r="GX10" s="506"/>
      <c r="GY10" s="506"/>
      <c r="GZ10" s="506"/>
      <c r="HA10" s="506"/>
      <c r="HB10" s="506"/>
      <c r="HC10" s="506"/>
      <c r="HD10" s="506"/>
      <c r="HE10" s="506"/>
      <c r="HF10" s="506"/>
      <c r="HG10" s="506"/>
      <c r="HH10" s="506"/>
      <c r="HI10" s="506"/>
      <c r="HJ10" s="506"/>
      <c r="HK10" s="506"/>
      <c r="HL10" s="506"/>
      <c r="HM10" s="506"/>
      <c r="HN10" s="506"/>
      <c r="HO10" s="506"/>
      <c r="HP10" s="506"/>
      <c r="HQ10" s="506"/>
      <c r="HR10" s="506"/>
      <c r="HS10" s="506"/>
      <c r="HT10" s="506"/>
      <c r="HU10" s="506"/>
      <c r="HV10" s="506"/>
      <c r="HW10" s="506"/>
      <c r="HX10" s="506"/>
      <c r="HY10" s="506"/>
      <c r="HZ10" s="506"/>
      <c r="IA10" s="506"/>
      <c r="IB10" s="506"/>
      <c r="IC10" s="506"/>
      <c r="ID10" s="506"/>
      <c r="IE10" s="506"/>
      <c r="IF10" s="506"/>
      <c r="IG10" s="506"/>
      <c r="IH10" s="506"/>
      <c r="II10" s="506"/>
      <c r="IJ10" s="506"/>
      <c r="IK10" s="506"/>
      <c r="IL10" s="506"/>
      <c r="IM10" s="506"/>
      <c r="IN10" s="506"/>
      <c r="IO10" s="506"/>
      <c r="IP10" s="506"/>
      <c r="IQ10" s="506"/>
      <c r="IR10" s="506"/>
      <c r="IS10" s="506"/>
      <c r="IT10" s="506"/>
      <c r="IU10" s="506"/>
      <c r="IV10" s="506"/>
    </row>
    <row r="11" spans="1:256" s="504" customFormat="1" ht="21" customHeight="1">
      <c r="A11" s="535" t="s">
        <v>162</v>
      </c>
      <c r="B11" s="510">
        <v>239308</v>
      </c>
      <c r="C11" s="510">
        <v>1164048</v>
      </c>
      <c r="D11" s="510">
        <v>574586</v>
      </c>
      <c r="E11" s="510">
        <v>589462</v>
      </c>
      <c r="F11" s="553">
        <v>1162066</v>
      </c>
      <c r="G11" s="551" t="s">
        <v>24</v>
      </c>
      <c r="H11" s="551" t="s">
        <v>24</v>
      </c>
      <c r="I11" s="553">
        <v>1982</v>
      </c>
      <c r="J11" s="553" t="s">
        <v>24</v>
      </c>
      <c r="K11" s="553" t="s">
        <v>24</v>
      </c>
      <c r="L11" s="548">
        <v>2.78</v>
      </c>
      <c r="M11" s="547">
        <v>4.864225182609858</v>
      </c>
      <c r="N11" s="553" t="s">
        <v>24</v>
      </c>
      <c r="O11" s="553" t="s">
        <v>24</v>
      </c>
      <c r="P11" s="556" t="s">
        <v>24</v>
      </c>
      <c r="Q11" s="524"/>
      <c r="R11" s="541" t="s">
        <v>163</v>
      </c>
      <c r="S11" s="510">
        <v>683790</v>
      </c>
      <c r="T11" s="510">
        <v>2315353</v>
      </c>
      <c r="U11" s="510">
        <v>1162392</v>
      </c>
      <c r="V11" s="510">
        <v>1152961</v>
      </c>
      <c r="W11" s="510">
        <v>2312166</v>
      </c>
      <c r="X11" s="539">
        <v>1160365</v>
      </c>
      <c r="Y11" s="539">
        <v>1151801</v>
      </c>
      <c r="Z11" s="539">
        <v>3187</v>
      </c>
      <c r="AA11" s="539">
        <v>2027</v>
      </c>
      <c r="AB11" s="539">
        <v>1160</v>
      </c>
      <c r="AC11" s="538">
        <v>1.27</v>
      </c>
      <c r="AD11" s="537">
        <v>3.3860585852381577</v>
      </c>
      <c r="AE11" s="13">
        <v>98141</v>
      </c>
      <c r="AF11" s="510">
        <v>5078.642246106602</v>
      </c>
      <c r="AG11" s="536">
        <v>455.9</v>
      </c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  <c r="BA11" s="506"/>
      <c r="BB11" s="506"/>
      <c r="BC11" s="506"/>
      <c r="BD11" s="506"/>
      <c r="BE11" s="506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06"/>
      <c r="BZ11" s="506"/>
      <c r="CA11" s="506"/>
      <c r="CB11" s="509"/>
      <c r="CC11" s="506"/>
      <c r="CD11" s="506"/>
      <c r="CE11" s="506"/>
      <c r="CF11" s="506"/>
      <c r="CG11" s="506"/>
      <c r="CH11" s="506"/>
      <c r="CI11" s="506"/>
      <c r="CJ11" s="506"/>
      <c r="CK11" s="506"/>
      <c r="CL11" s="506"/>
      <c r="CM11" s="506"/>
      <c r="CN11" s="506"/>
      <c r="CO11" s="506"/>
      <c r="CP11" s="506"/>
      <c r="CQ11" s="506"/>
      <c r="CR11" s="506"/>
      <c r="CS11" s="506"/>
      <c r="CT11" s="506"/>
      <c r="CU11" s="506"/>
      <c r="CV11" s="506"/>
      <c r="CW11" s="506"/>
      <c r="CX11" s="506"/>
      <c r="CY11" s="506"/>
      <c r="CZ11" s="506"/>
      <c r="DA11" s="506"/>
      <c r="DB11" s="506"/>
      <c r="DC11" s="506"/>
      <c r="DD11" s="506"/>
      <c r="DE11" s="506"/>
      <c r="DF11" s="506"/>
      <c r="DG11" s="506"/>
      <c r="DH11" s="506"/>
      <c r="DI11" s="506"/>
      <c r="DJ11" s="506"/>
      <c r="DK11" s="506"/>
      <c r="DL11" s="506"/>
      <c r="DM11" s="506"/>
      <c r="DN11" s="506"/>
      <c r="DO11" s="506"/>
      <c r="DP11" s="506"/>
      <c r="DQ11" s="506"/>
      <c r="DR11" s="506"/>
      <c r="DS11" s="506"/>
      <c r="DT11" s="506"/>
      <c r="DU11" s="506"/>
      <c r="DV11" s="506"/>
      <c r="DW11" s="506"/>
      <c r="DX11" s="506"/>
      <c r="DY11" s="506"/>
      <c r="DZ11" s="506"/>
      <c r="EA11" s="506"/>
      <c r="EB11" s="506"/>
      <c r="EC11" s="506"/>
      <c r="ED11" s="506"/>
      <c r="EE11" s="506"/>
      <c r="EF11" s="506"/>
      <c r="EG11" s="506"/>
      <c r="EH11" s="506"/>
      <c r="EI11" s="506"/>
      <c r="EJ11" s="506"/>
      <c r="EK11" s="506"/>
      <c r="EL11" s="506"/>
      <c r="EM11" s="506"/>
      <c r="EN11" s="506"/>
      <c r="EO11" s="506"/>
      <c r="EP11" s="506"/>
      <c r="EQ11" s="506"/>
      <c r="ER11" s="506"/>
      <c r="ES11" s="506"/>
      <c r="ET11" s="506"/>
      <c r="EU11" s="506"/>
      <c r="EV11" s="506"/>
      <c r="EW11" s="506"/>
      <c r="EX11" s="506"/>
      <c r="EY11" s="506"/>
      <c r="EZ11" s="506"/>
      <c r="FA11" s="506"/>
      <c r="FB11" s="506"/>
      <c r="FC11" s="506"/>
      <c r="FD11" s="506"/>
      <c r="FE11" s="506"/>
      <c r="FF11" s="506"/>
      <c r="FG11" s="506"/>
      <c r="FH11" s="506"/>
      <c r="FI11" s="506"/>
      <c r="FJ11" s="506"/>
      <c r="FK11" s="506"/>
      <c r="FL11" s="506"/>
      <c r="FM11" s="506"/>
      <c r="FN11" s="506"/>
      <c r="FO11" s="506"/>
      <c r="FP11" s="506"/>
      <c r="FQ11" s="506"/>
      <c r="FR11" s="506"/>
      <c r="FS11" s="506"/>
      <c r="FT11" s="506"/>
      <c r="FU11" s="506"/>
      <c r="FV11" s="506"/>
      <c r="FW11" s="506"/>
      <c r="FX11" s="506"/>
      <c r="FY11" s="506"/>
      <c r="FZ11" s="506"/>
      <c r="GA11" s="506"/>
      <c r="GB11" s="506"/>
      <c r="GC11" s="506"/>
      <c r="GD11" s="506"/>
      <c r="GE11" s="506"/>
      <c r="GF11" s="506"/>
      <c r="GG11" s="506"/>
      <c r="GH11" s="506"/>
      <c r="GI11" s="506"/>
      <c r="GJ11" s="506"/>
      <c r="GK11" s="506"/>
      <c r="GL11" s="506"/>
      <c r="GM11" s="506"/>
      <c r="GN11" s="506"/>
      <c r="GO11" s="506"/>
      <c r="GP11" s="506"/>
      <c r="GQ11" s="506"/>
      <c r="GR11" s="506"/>
      <c r="GS11" s="506"/>
      <c r="GT11" s="506"/>
      <c r="GU11" s="506"/>
      <c r="GV11" s="506"/>
      <c r="GW11" s="506"/>
      <c r="GX11" s="506"/>
      <c r="GY11" s="506"/>
      <c r="GZ11" s="506"/>
      <c r="HA11" s="506"/>
      <c r="HB11" s="506"/>
      <c r="HC11" s="506"/>
      <c r="HD11" s="506"/>
      <c r="HE11" s="506"/>
      <c r="HF11" s="506"/>
      <c r="HG11" s="506"/>
      <c r="HH11" s="506"/>
      <c r="HI11" s="506"/>
      <c r="HJ11" s="506"/>
      <c r="HK11" s="506"/>
      <c r="HL11" s="506"/>
      <c r="HM11" s="506"/>
      <c r="HN11" s="506"/>
      <c r="HO11" s="506"/>
      <c r="HP11" s="506"/>
      <c r="HQ11" s="506"/>
      <c r="HR11" s="506"/>
      <c r="HS11" s="506"/>
      <c r="HT11" s="506"/>
      <c r="HU11" s="506"/>
      <c r="HV11" s="506"/>
      <c r="HW11" s="506"/>
      <c r="HX11" s="506"/>
      <c r="HY11" s="506"/>
      <c r="HZ11" s="506"/>
      <c r="IA11" s="506"/>
      <c r="IB11" s="506"/>
      <c r="IC11" s="506"/>
      <c r="ID11" s="506"/>
      <c r="IE11" s="506"/>
      <c r="IF11" s="506"/>
      <c r="IG11" s="506"/>
      <c r="IH11" s="506"/>
      <c r="II11" s="506"/>
      <c r="IJ11" s="506"/>
      <c r="IK11" s="506"/>
      <c r="IL11" s="506"/>
      <c r="IM11" s="506"/>
      <c r="IN11" s="506"/>
      <c r="IO11" s="506"/>
      <c r="IP11" s="506"/>
      <c r="IQ11" s="506"/>
      <c r="IR11" s="506"/>
      <c r="IS11" s="506"/>
      <c r="IT11" s="506"/>
      <c r="IU11" s="506"/>
      <c r="IV11" s="506"/>
    </row>
    <row r="12" spans="1:256" s="504" customFormat="1" ht="21" customHeight="1">
      <c r="A12" s="535" t="s">
        <v>164</v>
      </c>
      <c r="B12" s="510">
        <v>251045</v>
      </c>
      <c r="C12" s="510">
        <v>1200273</v>
      </c>
      <c r="D12" s="510">
        <v>593779</v>
      </c>
      <c r="E12" s="510">
        <v>606494</v>
      </c>
      <c r="F12" s="510">
        <v>1197607</v>
      </c>
      <c r="G12" s="551" t="s">
        <v>24</v>
      </c>
      <c r="H12" s="551" t="s">
        <v>24</v>
      </c>
      <c r="I12" s="553">
        <v>2666</v>
      </c>
      <c r="J12" s="553" t="s">
        <v>24</v>
      </c>
      <c r="K12" s="553" t="s">
        <v>24</v>
      </c>
      <c r="L12" s="548">
        <v>3.11</v>
      </c>
      <c r="M12" s="547">
        <v>4.781106972853473</v>
      </c>
      <c r="N12" s="553" t="s">
        <v>24</v>
      </c>
      <c r="O12" s="553" t="s">
        <v>24</v>
      </c>
      <c r="P12" s="524" t="s">
        <v>24</v>
      </c>
      <c r="Q12" s="524"/>
      <c r="R12" s="541" t="s">
        <v>165</v>
      </c>
      <c r="S12" s="510">
        <v>702988</v>
      </c>
      <c r="T12" s="510">
        <v>2346956</v>
      </c>
      <c r="U12" s="510">
        <v>1178969</v>
      </c>
      <c r="V12" s="510">
        <v>1167987</v>
      </c>
      <c r="W12" s="510">
        <v>2342680</v>
      </c>
      <c r="X12" s="539">
        <v>1176372</v>
      </c>
      <c r="Y12" s="539">
        <v>1166308</v>
      </c>
      <c r="Z12" s="506">
        <v>4276</v>
      </c>
      <c r="AA12" s="539">
        <v>2597</v>
      </c>
      <c r="AB12" s="539">
        <v>1679</v>
      </c>
      <c r="AC12" s="538">
        <v>1.36</v>
      </c>
      <c r="AD12" s="537">
        <v>3.338543474426306</v>
      </c>
      <c r="AE12" s="13">
        <v>102284</v>
      </c>
      <c r="AF12" s="510">
        <v>5144.915272814959</v>
      </c>
      <c r="AG12" s="536">
        <v>456.17</v>
      </c>
      <c r="AH12" s="515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  <c r="BO12" s="506"/>
      <c r="BP12" s="506"/>
      <c r="BQ12" s="506"/>
      <c r="BR12" s="506"/>
      <c r="BS12" s="506"/>
      <c r="BT12" s="506"/>
      <c r="BU12" s="506"/>
      <c r="BV12" s="506"/>
      <c r="BW12" s="506"/>
      <c r="BX12" s="506"/>
      <c r="BY12" s="506"/>
      <c r="BZ12" s="506"/>
      <c r="CA12" s="506"/>
      <c r="CB12" s="506"/>
      <c r="CC12" s="506"/>
      <c r="CD12" s="506"/>
      <c r="CE12" s="506"/>
      <c r="CF12" s="506"/>
      <c r="CG12" s="506"/>
      <c r="CH12" s="506"/>
      <c r="CI12" s="506"/>
      <c r="CJ12" s="506"/>
      <c r="CK12" s="506"/>
      <c r="CL12" s="506"/>
      <c r="CM12" s="506"/>
      <c r="CN12" s="506"/>
      <c r="CO12" s="506"/>
      <c r="CP12" s="506"/>
      <c r="CQ12" s="506"/>
      <c r="CR12" s="506"/>
      <c r="CS12" s="506"/>
      <c r="CT12" s="506"/>
      <c r="CU12" s="506"/>
      <c r="CV12" s="506"/>
      <c r="CW12" s="506"/>
      <c r="CX12" s="506"/>
      <c r="CY12" s="506"/>
      <c r="CZ12" s="506"/>
      <c r="DA12" s="506"/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/>
      <c r="DP12" s="506"/>
      <c r="DQ12" s="506"/>
      <c r="DR12" s="506"/>
      <c r="DS12" s="506"/>
      <c r="DT12" s="506"/>
      <c r="DU12" s="506"/>
      <c r="DV12" s="506"/>
      <c r="DW12" s="506"/>
      <c r="DX12" s="506"/>
      <c r="DY12" s="506"/>
      <c r="DZ12" s="506"/>
      <c r="EA12" s="506"/>
      <c r="EB12" s="506"/>
      <c r="EC12" s="506"/>
      <c r="ED12" s="506"/>
      <c r="EE12" s="506"/>
      <c r="EF12" s="506"/>
      <c r="EG12" s="506"/>
      <c r="EH12" s="506"/>
      <c r="EI12" s="506"/>
      <c r="EJ12" s="506"/>
      <c r="EK12" s="506"/>
      <c r="EL12" s="506"/>
      <c r="EM12" s="506"/>
      <c r="EN12" s="506"/>
      <c r="EO12" s="506"/>
      <c r="EP12" s="506"/>
      <c r="EQ12" s="506"/>
      <c r="ER12" s="506"/>
      <c r="ES12" s="506"/>
      <c r="ET12" s="506"/>
      <c r="EU12" s="506"/>
      <c r="EV12" s="506"/>
      <c r="EW12" s="506"/>
      <c r="EX12" s="506"/>
      <c r="EY12" s="506"/>
      <c r="EZ12" s="506"/>
      <c r="FA12" s="506"/>
      <c r="FB12" s="506"/>
      <c r="FC12" s="506"/>
      <c r="FD12" s="506"/>
      <c r="FE12" s="506"/>
      <c r="FF12" s="506"/>
      <c r="FG12" s="506"/>
      <c r="FH12" s="506"/>
      <c r="FI12" s="506"/>
      <c r="FJ12" s="506"/>
      <c r="FK12" s="506"/>
      <c r="FL12" s="506"/>
      <c r="FM12" s="506"/>
      <c r="FN12" s="506"/>
      <c r="FO12" s="506"/>
      <c r="FP12" s="506"/>
      <c r="FQ12" s="506"/>
      <c r="FR12" s="506"/>
      <c r="FS12" s="506"/>
      <c r="FT12" s="506"/>
      <c r="FU12" s="506"/>
      <c r="FV12" s="506"/>
      <c r="FW12" s="506"/>
      <c r="FX12" s="506"/>
      <c r="FY12" s="506"/>
      <c r="FZ12" s="506"/>
      <c r="GA12" s="506"/>
      <c r="GB12" s="506"/>
      <c r="GC12" s="506"/>
      <c r="GD12" s="506"/>
      <c r="GE12" s="506"/>
      <c r="GF12" s="506"/>
      <c r="GG12" s="506"/>
      <c r="GH12" s="506"/>
      <c r="GI12" s="506"/>
      <c r="GJ12" s="506"/>
      <c r="GK12" s="506"/>
      <c r="GL12" s="506"/>
      <c r="GM12" s="506"/>
      <c r="GN12" s="506"/>
      <c r="GO12" s="506"/>
      <c r="GP12" s="506"/>
      <c r="GQ12" s="506"/>
      <c r="GR12" s="506"/>
      <c r="GS12" s="506"/>
      <c r="GT12" s="506"/>
      <c r="GU12" s="506"/>
      <c r="GV12" s="506"/>
      <c r="GW12" s="506"/>
      <c r="GX12" s="506"/>
      <c r="GY12" s="506"/>
      <c r="GZ12" s="506"/>
      <c r="HA12" s="506"/>
      <c r="HB12" s="506"/>
      <c r="HC12" s="506"/>
      <c r="HD12" s="506"/>
      <c r="HE12" s="506"/>
      <c r="HF12" s="506"/>
      <c r="HG12" s="506"/>
      <c r="HH12" s="506"/>
      <c r="HI12" s="506"/>
      <c r="HJ12" s="506"/>
      <c r="HK12" s="506"/>
      <c r="HL12" s="506"/>
      <c r="HM12" s="506"/>
      <c r="HN12" s="506"/>
      <c r="HO12" s="506"/>
      <c r="HP12" s="506"/>
      <c r="HQ12" s="506"/>
      <c r="HR12" s="506"/>
      <c r="HS12" s="506"/>
      <c r="HT12" s="506"/>
      <c r="HU12" s="506"/>
      <c r="HV12" s="506"/>
      <c r="HW12" s="506"/>
      <c r="HX12" s="506"/>
      <c r="HY12" s="506"/>
      <c r="HZ12" s="506"/>
      <c r="IA12" s="506"/>
      <c r="IB12" s="506"/>
      <c r="IC12" s="506"/>
      <c r="ID12" s="506"/>
      <c r="IE12" s="506"/>
      <c r="IF12" s="506"/>
      <c r="IG12" s="506"/>
      <c r="IH12" s="506"/>
      <c r="II12" s="506"/>
      <c r="IJ12" s="506"/>
      <c r="IK12" s="506"/>
      <c r="IL12" s="506"/>
      <c r="IM12" s="506"/>
      <c r="IN12" s="506"/>
      <c r="IO12" s="506"/>
      <c r="IP12" s="506"/>
      <c r="IQ12" s="506"/>
      <c r="IR12" s="506"/>
      <c r="IS12" s="506"/>
      <c r="IT12" s="506"/>
      <c r="IU12" s="506"/>
      <c r="IV12" s="506"/>
    </row>
    <row r="13" spans="1:256" s="504" customFormat="1" ht="21" customHeight="1">
      <c r="A13" s="535" t="s">
        <v>166</v>
      </c>
      <c r="B13" s="510">
        <v>266974</v>
      </c>
      <c r="C13" s="510">
        <v>1266233</v>
      </c>
      <c r="D13" s="510">
        <v>628055</v>
      </c>
      <c r="E13" s="510">
        <v>638178</v>
      </c>
      <c r="F13" s="510">
        <v>1263569</v>
      </c>
      <c r="G13" s="551" t="s">
        <v>24</v>
      </c>
      <c r="H13" s="551" t="s">
        <v>24</v>
      </c>
      <c r="I13" s="553">
        <v>2664</v>
      </c>
      <c r="J13" s="553" t="s">
        <v>24</v>
      </c>
      <c r="K13" s="553" t="s">
        <v>24</v>
      </c>
      <c r="L13" s="548">
        <v>5.5</v>
      </c>
      <c r="M13" s="547">
        <v>4.74290754904972</v>
      </c>
      <c r="N13" s="553" t="s">
        <v>24</v>
      </c>
      <c r="O13" s="553" t="s">
        <v>24</v>
      </c>
      <c r="P13" s="524" t="s">
        <v>24</v>
      </c>
      <c r="Q13" s="524"/>
      <c r="R13" s="541" t="s">
        <v>167</v>
      </c>
      <c r="S13" s="510">
        <v>757886</v>
      </c>
      <c r="T13" s="510">
        <v>2485977</v>
      </c>
      <c r="U13" s="510">
        <v>1251009</v>
      </c>
      <c r="V13" s="510">
        <v>1234968</v>
      </c>
      <c r="W13" s="510">
        <v>2478589</v>
      </c>
      <c r="X13" s="539">
        <v>1246728</v>
      </c>
      <c r="Y13" s="539">
        <v>1231861</v>
      </c>
      <c r="Z13" s="506">
        <v>7388</v>
      </c>
      <c r="AA13" s="539">
        <v>4281</v>
      </c>
      <c r="AB13" s="539">
        <v>3107</v>
      </c>
      <c r="AC13" s="538">
        <v>5.92</v>
      </c>
      <c r="AD13" s="537">
        <v>3.2801463544649194</v>
      </c>
      <c r="AE13" s="13">
        <v>114217</v>
      </c>
      <c r="AF13" s="510">
        <v>2807.3957380492598</v>
      </c>
      <c r="AG13" s="536">
        <v>885.51</v>
      </c>
      <c r="AH13" s="515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  <c r="BP13" s="506"/>
      <c r="BQ13" s="506"/>
      <c r="BR13" s="506"/>
      <c r="BS13" s="506"/>
      <c r="BT13" s="506"/>
      <c r="BU13" s="506"/>
      <c r="BV13" s="506"/>
      <c r="BW13" s="506"/>
      <c r="BX13" s="506"/>
      <c r="BY13" s="506"/>
      <c r="BZ13" s="506"/>
      <c r="CA13" s="506"/>
      <c r="CB13" s="506"/>
      <c r="CC13" s="506"/>
      <c r="CD13" s="506"/>
      <c r="CE13" s="506"/>
      <c r="CF13" s="506"/>
      <c r="CG13" s="506"/>
      <c r="CH13" s="506"/>
      <c r="CI13" s="506"/>
      <c r="CJ13" s="506"/>
      <c r="CK13" s="506"/>
      <c r="CL13" s="506"/>
      <c r="CM13" s="506"/>
      <c r="CN13" s="506"/>
      <c r="CO13" s="506"/>
      <c r="CP13" s="506"/>
      <c r="CQ13" s="506"/>
      <c r="CR13" s="506"/>
      <c r="CS13" s="506"/>
      <c r="CT13" s="506"/>
      <c r="CU13" s="506"/>
      <c r="CV13" s="506"/>
      <c r="CW13" s="506"/>
      <c r="CX13" s="506"/>
      <c r="CY13" s="506"/>
      <c r="CZ13" s="506"/>
      <c r="DA13" s="506"/>
      <c r="DB13" s="506"/>
      <c r="DC13" s="506"/>
      <c r="DD13" s="506"/>
      <c r="DE13" s="506"/>
      <c r="DF13" s="506"/>
      <c r="DG13" s="506"/>
      <c r="DH13" s="506"/>
      <c r="DI13" s="506"/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506"/>
      <c r="DU13" s="506"/>
      <c r="DV13" s="506"/>
      <c r="DW13" s="506"/>
      <c r="DX13" s="506"/>
      <c r="DY13" s="506"/>
      <c r="DZ13" s="506"/>
      <c r="EA13" s="506"/>
      <c r="EB13" s="506"/>
      <c r="EC13" s="506"/>
      <c r="ED13" s="506"/>
      <c r="EE13" s="506"/>
      <c r="EF13" s="506"/>
      <c r="EG13" s="506"/>
      <c r="EH13" s="506"/>
      <c r="EI13" s="506"/>
      <c r="EJ13" s="506"/>
      <c r="EK13" s="506"/>
      <c r="EL13" s="506"/>
      <c r="EM13" s="506"/>
      <c r="EN13" s="506"/>
      <c r="EO13" s="506"/>
      <c r="EP13" s="506"/>
      <c r="EQ13" s="506"/>
      <c r="ER13" s="506"/>
      <c r="ES13" s="506"/>
      <c r="ET13" s="506"/>
      <c r="EU13" s="506"/>
      <c r="EV13" s="506"/>
      <c r="EW13" s="506"/>
      <c r="EX13" s="506"/>
      <c r="EY13" s="506"/>
      <c r="EZ13" s="506"/>
      <c r="FA13" s="506"/>
      <c r="FB13" s="506"/>
      <c r="FC13" s="506"/>
      <c r="FD13" s="506"/>
      <c r="FE13" s="506"/>
      <c r="FF13" s="506"/>
      <c r="FG13" s="506"/>
      <c r="FH13" s="506"/>
      <c r="FI13" s="506"/>
      <c r="FJ13" s="506"/>
      <c r="FK13" s="506"/>
      <c r="FL13" s="506"/>
      <c r="FM13" s="506"/>
      <c r="FN13" s="506"/>
      <c r="FO13" s="506"/>
      <c r="FP13" s="506"/>
      <c r="FQ13" s="506"/>
      <c r="FR13" s="506"/>
      <c r="FS13" s="506"/>
      <c r="FT13" s="506"/>
      <c r="FU13" s="506"/>
      <c r="FV13" s="506"/>
      <c r="FW13" s="506"/>
      <c r="FX13" s="506"/>
      <c r="FY13" s="506"/>
      <c r="FZ13" s="506"/>
      <c r="GA13" s="506"/>
      <c r="GB13" s="506"/>
      <c r="GC13" s="506"/>
      <c r="GD13" s="506"/>
      <c r="GE13" s="506"/>
      <c r="GF13" s="506"/>
      <c r="GG13" s="506"/>
      <c r="GH13" s="506"/>
      <c r="GI13" s="506"/>
      <c r="GJ13" s="506"/>
      <c r="GK13" s="506"/>
      <c r="GL13" s="506"/>
      <c r="GM13" s="506"/>
      <c r="GN13" s="506"/>
      <c r="GO13" s="506"/>
      <c r="GP13" s="506"/>
      <c r="GQ13" s="506"/>
      <c r="GR13" s="506"/>
      <c r="GS13" s="506"/>
      <c r="GT13" s="506"/>
      <c r="GU13" s="506"/>
      <c r="GV13" s="506"/>
      <c r="GW13" s="506"/>
      <c r="GX13" s="506"/>
      <c r="GY13" s="506"/>
      <c r="GZ13" s="506"/>
      <c r="HA13" s="506"/>
      <c r="HB13" s="506"/>
      <c r="HC13" s="506"/>
      <c r="HD13" s="506"/>
      <c r="HE13" s="506"/>
      <c r="HF13" s="506"/>
      <c r="HG13" s="506"/>
      <c r="HH13" s="506"/>
      <c r="HI13" s="506"/>
      <c r="HJ13" s="506"/>
      <c r="HK13" s="506"/>
      <c r="HL13" s="506"/>
      <c r="HM13" s="506"/>
      <c r="HN13" s="506"/>
      <c r="HO13" s="506"/>
      <c r="HP13" s="506"/>
      <c r="HQ13" s="506"/>
      <c r="HR13" s="506"/>
      <c r="HS13" s="506"/>
      <c r="HT13" s="506"/>
      <c r="HU13" s="506"/>
      <c r="HV13" s="506"/>
      <c r="HW13" s="506"/>
      <c r="HX13" s="506"/>
      <c r="HY13" s="506"/>
      <c r="HZ13" s="506"/>
      <c r="IA13" s="506"/>
      <c r="IB13" s="506"/>
      <c r="IC13" s="506"/>
      <c r="ID13" s="506"/>
      <c r="IE13" s="506"/>
      <c r="IF13" s="506"/>
      <c r="IG13" s="506"/>
      <c r="IH13" s="506"/>
      <c r="II13" s="506"/>
      <c r="IJ13" s="506"/>
      <c r="IK13" s="506"/>
      <c r="IL13" s="506"/>
      <c r="IM13" s="506"/>
      <c r="IN13" s="506"/>
      <c r="IO13" s="506"/>
      <c r="IP13" s="506"/>
      <c r="IQ13" s="506"/>
      <c r="IR13" s="506"/>
      <c r="IS13" s="506"/>
      <c r="IT13" s="506"/>
      <c r="IU13" s="506"/>
      <c r="IV13" s="506"/>
    </row>
    <row r="14" spans="1:256" s="504" customFormat="1" ht="21" customHeight="1">
      <c r="A14" s="535" t="s">
        <v>168</v>
      </c>
      <c r="B14" s="510">
        <v>276128</v>
      </c>
      <c r="C14" s="510">
        <v>1310768</v>
      </c>
      <c r="D14" s="510">
        <v>653467</v>
      </c>
      <c r="E14" s="510">
        <v>657301</v>
      </c>
      <c r="F14" s="510">
        <v>1308217</v>
      </c>
      <c r="G14" s="551" t="s">
        <v>24</v>
      </c>
      <c r="H14" s="551" t="s">
        <v>24</v>
      </c>
      <c r="I14" s="553">
        <v>2551</v>
      </c>
      <c r="J14" s="553" t="s">
        <v>24</v>
      </c>
      <c r="K14" s="553" t="s">
        <v>24</v>
      </c>
      <c r="L14" s="548">
        <v>3.52</v>
      </c>
      <c r="M14" s="547">
        <v>4.746957932553019</v>
      </c>
      <c r="N14" s="553">
        <v>28764</v>
      </c>
      <c r="O14" s="553">
        <v>7345</v>
      </c>
      <c r="P14" s="524">
        <v>178.51</v>
      </c>
      <c r="Q14" s="524"/>
      <c r="R14" s="541" t="s">
        <v>169</v>
      </c>
      <c r="S14" s="510">
        <v>768483</v>
      </c>
      <c r="T14" s="510">
        <v>2490960</v>
      </c>
      <c r="U14" s="510">
        <v>1253263</v>
      </c>
      <c r="V14" s="510">
        <v>1237697</v>
      </c>
      <c r="W14" s="510">
        <v>2480345</v>
      </c>
      <c r="X14" s="557">
        <v>1247132</v>
      </c>
      <c r="Y14" s="539">
        <v>1233213</v>
      </c>
      <c r="Z14" s="506">
        <v>10615</v>
      </c>
      <c r="AA14" s="539">
        <v>6131</v>
      </c>
      <c r="AB14" s="539">
        <v>4484</v>
      </c>
      <c r="AC14" s="538">
        <v>0.20004335677810964</v>
      </c>
      <c r="AD14" s="537">
        <v>3.241398963932839</v>
      </c>
      <c r="AE14" s="13">
        <v>118992</v>
      </c>
      <c r="AF14" s="510">
        <v>2812.864176340395</v>
      </c>
      <c r="AG14" s="536">
        <v>885.56</v>
      </c>
      <c r="AH14" s="515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6"/>
      <c r="BM14" s="506"/>
      <c r="BN14" s="506"/>
      <c r="BO14" s="506"/>
      <c r="BP14" s="506"/>
      <c r="BQ14" s="506"/>
      <c r="BR14" s="506"/>
      <c r="BS14" s="506"/>
      <c r="BT14" s="506"/>
      <c r="BU14" s="506"/>
      <c r="BV14" s="506"/>
      <c r="BW14" s="506"/>
      <c r="BX14" s="506"/>
      <c r="BY14" s="506"/>
      <c r="BZ14" s="506"/>
      <c r="CA14" s="506"/>
      <c r="CB14" s="506"/>
      <c r="CC14" s="506"/>
      <c r="CD14" s="506"/>
      <c r="CE14" s="506"/>
      <c r="CF14" s="506"/>
      <c r="CG14" s="506"/>
      <c r="CH14" s="506"/>
      <c r="CI14" s="506"/>
      <c r="CJ14" s="506"/>
      <c r="CK14" s="506"/>
      <c r="CL14" s="506"/>
      <c r="CM14" s="506"/>
      <c r="CN14" s="506"/>
      <c r="CO14" s="506"/>
      <c r="CP14" s="506"/>
      <c r="CQ14" s="506"/>
      <c r="CR14" s="506"/>
      <c r="CS14" s="506"/>
      <c r="CT14" s="506"/>
      <c r="CU14" s="506"/>
      <c r="CV14" s="506"/>
      <c r="CW14" s="506"/>
      <c r="CX14" s="506"/>
      <c r="CY14" s="506"/>
      <c r="CZ14" s="506"/>
      <c r="DA14" s="506"/>
      <c r="DB14" s="506"/>
      <c r="DC14" s="506"/>
      <c r="DD14" s="506"/>
      <c r="DE14" s="506"/>
      <c r="DF14" s="506"/>
      <c r="DG14" s="506"/>
      <c r="DH14" s="506"/>
      <c r="DI14" s="506"/>
      <c r="DJ14" s="506"/>
      <c r="DK14" s="506"/>
      <c r="DL14" s="506"/>
      <c r="DM14" s="506"/>
      <c r="DN14" s="506"/>
      <c r="DO14" s="506"/>
      <c r="DP14" s="506"/>
      <c r="DQ14" s="506"/>
      <c r="DR14" s="506"/>
      <c r="DS14" s="506"/>
      <c r="DT14" s="506"/>
      <c r="DU14" s="506"/>
      <c r="DV14" s="506"/>
      <c r="DW14" s="506"/>
      <c r="DX14" s="506"/>
      <c r="DY14" s="506"/>
      <c r="DZ14" s="506"/>
      <c r="EA14" s="506"/>
      <c r="EB14" s="506"/>
      <c r="EC14" s="506"/>
      <c r="ED14" s="506"/>
      <c r="EE14" s="506"/>
      <c r="EF14" s="506"/>
      <c r="EG14" s="506"/>
      <c r="EH14" s="506"/>
      <c r="EI14" s="506"/>
      <c r="EJ14" s="506"/>
      <c r="EK14" s="506"/>
      <c r="EL14" s="506"/>
      <c r="EM14" s="506"/>
      <c r="EN14" s="506"/>
      <c r="EO14" s="506"/>
      <c r="EP14" s="506"/>
      <c r="EQ14" s="506"/>
      <c r="ER14" s="506"/>
      <c r="ES14" s="506"/>
      <c r="ET14" s="506"/>
      <c r="EU14" s="506"/>
      <c r="EV14" s="506"/>
      <c r="EW14" s="506"/>
      <c r="EX14" s="506"/>
      <c r="EY14" s="506"/>
      <c r="EZ14" s="506"/>
      <c r="FA14" s="506"/>
      <c r="FB14" s="506"/>
      <c r="FC14" s="506"/>
      <c r="FD14" s="506"/>
      <c r="FE14" s="506"/>
      <c r="FF14" s="506"/>
      <c r="FG14" s="506"/>
      <c r="FH14" s="506"/>
      <c r="FI14" s="506"/>
      <c r="FJ14" s="506"/>
      <c r="FK14" s="506"/>
      <c r="FL14" s="506"/>
      <c r="FM14" s="506"/>
      <c r="FN14" s="506"/>
      <c r="FO14" s="506"/>
      <c r="FP14" s="506"/>
      <c r="FQ14" s="506"/>
      <c r="FR14" s="506"/>
      <c r="FS14" s="506"/>
      <c r="FT14" s="506"/>
      <c r="FU14" s="506"/>
      <c r="FV14" s="506"/>
      <c r="FW14" s="506"/>
      <c r="FX14" s="506"/>
      <c r="FY14" s="506"/>
      <c r="FZ14" s="506"/>
      <c r="GA14" s="506"/>
      <c r="GB14" s="506"/>
      <c r="GC14" s="506"/>
      <c r="GD14" s="506"/>
      <c r="GE14" s="506"/>
      <c r="GF14" s="506"/>
      <c r="GG14" s="506"/>
      <c r="GH14" s="506"/>
      <c r="GI14" s="506"/>
      <c r="GJ14" s="506"/>
      <c r="GK14" s="506"/>
      <c r="GL14" s="506"/>
      <c r="GM14" s="506"/>
      <c r="GN14" s="506"/>
      <c r="GO14" s="506"/>
      <c r="GP14" s="506"/>
      <c r="GQ14" s="506"/>
      <c r="GR14" s="506"/>
      <c r="GS14" s="506"/>
      <c r="GT14" s="506"/>
      <c r="GU14" s="506"/>
      <c r="GV14" s="506"/>
      <c r="GW14" s="506"/>
      <c r="GX14" s="506"/>
      <c r="GY14" s="506"/>
      <c r="GZ14" s="506"/>
      <c r="HA14" s="506"/>
      <c r="HB14" s="506"/>
      <c r="HC14" s="506"/>
      <c r="HD14" s="506"/>
      <c r="HE14" s="506"/>
      <c r="HF14" s="506"/>
      <c r="HG14" s="506"/>
      <c r="HH14" s="506"/>
      <c r="HI14" s="506"/>
      <c r="HJ14" s="506"/>
      <c r="HK14" s="506"/>
      <c r="HL14" s="506"/>
      <c r="HM14" s="506"/>
      <c r="HN14" s="506"/>
      <c r="HO14" s="506"/>
      <c r="HP14" s="506"/>
      <c r="HQ14" s="506"/>
      <c r="HR14" s="506"/>
      <c r="HS14" s="506"/>
      <c r="HT14" s="506"/>
      <c r="HU14" s="506"/>
      <c r="HV14" s="506"/>
      <c r="HW14" s="506"/>
      <c r="HX14" s="506"/>
      <c r="HY14" s="506"/>
      <c r="HZ14" s="506"/>
      <c r="IA14" s="506"/>
      <c r="IB14" s="506"/>
      <c r="IC14" s="506"/>
      <c r="ID14" s="506"/>
      <c r="IE14" s="506"/>
      <c r="IF14" s="506"/>
      <c r="IG14" s="506"/>
      <c r="IH14" s="506"/>
      <c r="II14" s="506"/>
      <c r="IJ14" s="506"/>
      <c r="IK14" s="506"/>
      <c r="IL14" s="506"/>
      <c r="IM14" s="506"/>
      <c r="IN14" s="506"/>
      <c r="IO14" s="506"/>
      <c r="IP14" s="506"/>
      <c r="IQ14" s="506"/>
      <c r="IR14" s="506"/>
      <c r="IS14" s="506"/>
      <c r="IT14" s="506"/>
      <c r="IU14" s="506"/>
      <c r="IV14" s="506"/>
    </row>
    <row r="15" spans="1:256" s="504" customFormat="1" ht="21" customHeight="1">
      <c r="A15" s="535" t="s">
        <v>170</v>
      </c>
      <c r="B15" s="510">
        <v>294392</v>
      </c>
      <c r="C15" s="510">
        <v>1359040</v>
      </c>
      <c r="D15" s="510">
        <v>672056</v>
      </c>
      <c r="E15" s="510">
        <v>686984</v>
      </c>
      <c r="F15" s="510">
        <v>1356517</v>
      </c>
      <c r="G15" s="551" t="s">
        <v>24</v>
      </c>
      <c r="H15" s="551" t="s">
        <v>24</v>
      </c>
      <c r="I15" s="553">
        <v>2523</v>
      </c>
      <c r="J15" s="553" t="s">
        <v>24</v>
      </c>
      <c r="K15" s="553" t="s">
        <v>24</v>
      </c>
      <c r="L15" s="548">
        <v>3.68</v>
      </c>
      <c r="M15" s="547">
        <v>4.616429794287888</v>
      </c>
      <c r="N15" s="553" t="s">
        <v>24</v>
      </c>
      <c r="O15" s="553">
        <v>7613.2429555767185</v>
      </c>
      <c r="P15" s="524">
        <v>178.51</v>
      </c>
      <c r="Q15" s="524"/>
      <c r="R15" s="541" t="s">
        <v>171</v>
      </c>
      <c r="S15" s="510">
        <v>782422</v>
      </c>
      <c r="T15" s="510">
        <v>2501928</v>
      </c>
      <c r="U15" s="510">
        <v>1258337</v>
      </c>
      <c r="V15" s="510">
        <v>1243591</v>
      </c>
      <c r="W15" s="510">
        <v>2488346</v>
      </c>
      <c r="X15" s="510">
        <v>1250442</v>
      </c>
      <c r="Y15" s="510">
        <v>1237904</v>
      </c>
      <c r="Z15" s="506">
        <v>13582</v>
      </c>
      <c r="AA15" s="539">
        <v>7895</v>
      </c>
      <c r="AB15" s="539">
        <v>5687</v>
      </c>
      <c r="AC15" s="538">
        <v>0.43838191986340136</v>
      </c>
      <c r="AD15" s="537">
        <v>3.197670822139459</v>
      </c>
      <c r="AE15" s="14">
        <v>125445</v>
      </c>
      <c r="AF15" s="510">
        <v>2825.313368114371</v>
      </c>
      <c r="AG15" s="536">
        <v>885.54</v>
      </c>
      <c r="AH15" s="515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  <c r="BA15" s="506"/>
      <c r="BB15" s="506"/>
      <c r="BC15" s="506"/>
      <c r="BD15" s="506"/>
      <c r="BE15" s="506"/>
      <c r="BF15" s="506"/>
      <c r="BG15" s="506"/>
      <c r="BH15" s="506"/>
      <c r="BI15" s="506"/>
      <c r="BJ15" s="506"/>
      <c r="BK15" s="506"/>
      <c r="BL15" s="506"/>
      <c r="BM15" s="506"/>
      <c r="BN15" s="506"/>
      <c r="BO15" s="506"/>
      <c r="BP15" s="506"/>
      <c r="BQ15" s="506"/>
      <c r="BR15" s="506"/>
      <c r="BS15" s="506"/>
      <c r="BT15" s="506"/>
      <c r="BU15" s="506"/>
      <c r="BV15" s="506"/>
      <c r="BW15" s="506"/>
      <c r="BX15" s="506"/>
      <c r="BY15" s="506"/>
      <c r="BZ15" s="506"/>
      <c r="CA15" s="506"/>
      <c r="CB15" s="506"/>
      <c r="CC15" s="506"/>
      <c r="CD15" s="506"/>
      <c r="CE15" s="506"/>
      <c r="CF15" s="506"/>
      <c r="CG15" s="506"/>
      <c r="CH15" s="506"/>
      <c r="CI15" s="506"/>
      <c r="CJ15" s="506"/>
      <c r="CK15" s="506"/>
      <c r="CL15" s="506"/>
      <c r="CM15" s="506"/>
      <c r="CN15" s="506"/>
      <c r="CO15" s="506"/>
      <c r="CP15" s="506"/>
      <c r="CQ15" s="506"/>
      <c r="CR15" s="506"/>
      <c r="CS15" s="506"/>
      <c r="CT15" s="506"/>
      <c r="CU15" s="506"/>
      <c r="CV15" s="506"/>
      <c r="CW15" s="506"/>
      <c r="CX15" s="506"/>
      <c r="CY15" s="506"/>
      <c r="CZ15" s="506"/>
      <c r="DA15" s="506"/>
      <c r="DB15" s="506"/>
      <c r="DC15" s="506"/>
      <c r="DD15" s="506"/>
      <c r="DE15" s="506"/>
      <c r="DF15" s="506"/>
      <c r="DG15" s="506"/>
      <c r="DH15" s="506"/>
      <c r="DI15" s="506"/>
      <c r="DJ15" s="506"/>
      <c r="DK15" s="506"/>
      <c r="DL15" s="506"/>
      <c r="DM15" s="506"/>
      <c r="DN15" s="506"/>
      <c r="DO15" s="506"/>
      <c r="DP15" s="506"/>
      <c r="DQ15" s="506"/>
      <c r="DR15" s="506"/>
      <c r="DS15" s="506"/>
      <c r="DT15" s="506"/>
      <c r="DU15" s="506"/>
      <c r="DV15" s="506"/>
      <c r="DW15" s="506"/>
      <c r="DX15" s="506"/>
      <c r="DY15" s="506"/>
      <c r="DZ15" s="506"/>
      <c r="EA15" s="506"/>
      <c r="EB15" s="506"/>
      <c r="EC15" s="506"/>
      <c r="ED15" s="506"/>
      <c r="EE15" s="506"/>
      <c r="EF15" s="506"/>
      <c r="EG15" s="506"/>
      <c r="EH15" s="506"/>
      <c r="EI15" s="506"/>
      <c r="EJ15" s="506"/>
      <c r="EK15" s="506"/>
      <c r="EL15" s="506"/>
      <c r="EM15" s="506"/>
      <c r="EN15" s="506"/>
      <c r="EO15" s="506"/>
      <c r="EP15" s="506"/>
      <c r="EQ15" s="506"/>
      <c r="ER15" s="506"/>
      <c r="ES15" s="506"/>
      <c r="ET15" s="506"/>
      <c r="EU15" s="506"/>
      <c r="EV15" s="506"/>
      <c r="EW15" s="506"/>
      <c r="EX15" s="506"/>
      <c r="EY15" s="506"/>
      <c r="EZ15" s="506"/>
      <c r="FA15" s="506"/>
      <c r="FB15" s="506"/>
      <c r="FC15" s="506"/>
      <c r="FD15" s="506"/>
      <c r="FE15" s="506"/>
      <c r="FF15" s="506"/>
      <c r="FG15" s="506"/>
      <c r="FH15" s="506"/>
      <c r="FI15" s="506"/>
      <c r="FJ15" s="506"/>
      <c r="FK15" s="506"/>
      <c r="FL15" s="506"/>
      <c r="FM15" s="506"/>
      <c r="FN15" s="506"/>
      <c r="FO15" s="506"/>
      <c r="FP15" s="506"/>
      <c r="FQ15" s="506"/>
      <c r="FR15" s="506"/>
      <c r="FS15" s="506"/>
      <c r="FT15" s="506"/>
      <c r="FU15" s="506"/>
      <c r="FV15" s="506"/>
      <c r="FW15" s="506"/>
      <c r="FX15" s="506"/>
      <c r="FY15" s="506"/>
      <c r="FZ15" s="506"/>
      <c r="GA15" s="506"/>
      <c r="GB15" s="506"/>
      <c r="GC15" s="506"/>
      <c r="GD15" s="506"/>
      <c r="GE15" s="506"/>
      <c r="GF15" s="506"/>
      <c r="GG15" s="506"/>
      <c r="GH15" s="506"/>
      <c r="GI15" s="506"/>
      <c r="GJ15" s="506"/>
      <c r="GK15" s="506"/>
      <c r="GL15" s="506"/>
      <c r="GM15" s="506"/>
      <c r="GN15" s="506"/>
      <c r="GO15" s="506"/>
      <c r="GP15" s="506"/>
      <c r="GQ15" s="506"/>
      <c r="GR15" s="506"/>
      <c r="GS15" s="506"/>
      <c r="GT15" s="506"/>
      <c r="GU15" s="506"/>
      <c r="GV15" s="506"/>
      <c r="GW15" s="506"/>
      <c r="GX15" s="506"/>
      <c r="GY15" s="506"/>
      <c r="GZ15" s="506"/>
      <c r="HA15" s="506"/>
      <c r="HB15" s="506"/>
      <c r="HC15" s="506"/>
      <c r="HD15" s="506"/>
      <c r="HE15" s="506"/>
      <c r="HF15" s="506"/>
      <c r="HG15" s="506"/>
      <c r="HH15" s="506"/>
      <c r="HI15" s="506"/>
      <c r="HJ15" s="506"/>
      <c r="HK15" s="506"/>
      <c r="HL15" s="506"/>
      <c r="HM15" s="506"/>
      <c r="HN15" s="506"/>
      <c r="HO15" s="506"/>
      <c r="HP15" s="506"/>
      <c r="HQ15" s="506"/>
      <c r="HR15" s="506"/>
      <c r="HS15" s="506"/>
      <c r="HT15" s="506"/>
      <c r="HU15" s="506"/>
      <c r="HV15" s="506"/>
      <c r="HW15" s="506"/>
      <c r="HX15" s="506"/>
      <c r="HY15" s="506"/>
      <c r="HZ15" s="506"/>
      <c r="IA15" s="506"/>
      <c r="IB15" s="506"/>
      <c r="IC15" s="506"/>
      <c r="ID15" s="506"/>
      <c r="IE15" s="506"/>
      <c r="IF15" s="506"/>
      <c r="IG15" s="506"/>
      <c r="IH15" s="506"/>
      <c r="II15" s="506"/>
      <c r="IJ15" s="506"/>
      <c r="IK15" s="506"/>
      <c r="IL15" s="506"/>
      <c r="IM15" s="506"/>
      <c r="IN15" s="506"/>
      <c r="IO15" s="506"/>
      <c r="IP15" s="506"/>
      <c r="IQ15" s="506"/>
      <c r="IR15" s="506"/>
      <c r="IS15" s="506"/>
      <c r="IT15" s="506"/>
      <c r="IU15" s="506"/>
      <c r="IV15" s="506"/>
    </row>
    <row r="16" spans="1:256" s="504" customFormat="1" ht="21" customHeight="1">
      <c r="A16" s="535" t="s">
        <v>172</v>
      </c>
      <c r="B16" s="510">
        <v>309267</v>
      </c>
      <c r="C16" s="510">
        <v>1415759</v>
      </c>
      <c r="D16" s="510">
        <v>699261</v>
      </c>
      <c r="E16" s="510">
        <v>716498</v>
      </c>
      <c r="F16" s="510">
        <v>1413257</v>
      </c>
      <c r="G16" s="551" t="s">
        <v>24</v>
      </c>
      <c r="H16" s="551" t="s">
        <v>24</v>
      </c>
      <c r="I16" s="510">
        <v>2502</v>
      </c>
      <c r="J16" s="553" t="s">
        <v>24</v>
      </c>
      <c r="K16" s="553" t="s">
        <v>24</v>
      </c>
      <c r="L16" s="548">
        <v>4.17</v>
      </c>
      <c r="M16" s="547">
        <v>4.577788771514581</v>
      </c>
      <c r="N16" s="553" t="s">
        <v>24</v>
      </c>
      <c r="O16" s="553">
        <v>7926.982082866742</v>
      </c>
      <c r="P16" s="556">
        <v>178.6</v>
      </c>
      <c r="Q16" s="524"/>
      <c r="R16" s="541" t="s">
        <v>173</v>
      </c>
      <c r="S16" s="510">
        <v>779433</v>
      </c>
      <c r="T16" s="510">
        <v>2504645</v>
      </c>
      <c r="U16" s="510">
        <v>1259518</v>
      </c>
      <c r="V16" s="510">
        <v>1245127</v>
      </c>
      <c r="W16" s="510">
        <v>2493440</v>
      </c>
      <c r="X16" s="510">
        <v>1253073</v>
      </c>
      <c r="Y16" s="510">
        <v>1240367</v>
      </c>
      <c r="Z16" s="506">
        <v>11205</v>
      </c>
      <c r="AA16" s="539">
        <v>6445</v>
      </c>
      <c r="AB16" s="539">
        <v>4760</v>
      </c>
      <c r="AC16" s="538">
        <v>0.10847844704538967</v>
      </c>
      <c r="AD16" s="537">
        <v>3.2134192419361254</v>
      </c>
      <c r="AE16" s="14">
        <v>131633</v>
      </c>
      <c r="AF16" s="510">
        <v>2828.4134924847267</v>
      </c>
      <c r="AG16" s="536">
        <v>885.53</v>
      </c>
      <c r="AH16" s="515"/>
      <c r="AM16" s="506"/>
      <c r="AN16" s="506"/>
      <c r="AO16" s="506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6"/>
      <c r="BD16" s="506"/>
      <c r="BE16" s="506"/>
      <c r="BF16" s="506"/>
      <c r="BG16" s="506"/>
      <c r="BH16" s="506"/>
      <c r="BI16" s="506"/>
      <c r="BJ16" s="506"/>
      <c r="BK16" s="506"/>
      <c r="BL16" s="506"/>
      <c r="BM16" s="506"/>
      <c r="BN16" s="506"/>
      <c r="BO16" s="506"/>
      <c r="BP16" s="506"/>
      <c r="BQ16" s="506"/>
      <c r="BR16" s="506"/>
      <c r="BS16" s="506"/>
      <c r="BT16" s="506"/>
      <c r="BU16" s="506"/>
      <c r="BV16" s="506"/>
      <c r="BW16" s="506"/>
      <c r="BX16" s="506"/>
      <c r="BY16" s="506"/>
      <c r="BZ16" s="506"/>
      <c r="CA16" s="506"/>
      <c r="CB16" s="506"/>
      <c r="CC16" s="506"/>
      <c r="CD16" s="506"/>
      <c r="CE16" s="506"/>
      <c r="CF16" s="506"/>
      <c r="CG16" s="506"/>
      <c r="CH16" s="506"/>
      <c r="CI16" s="506"/>
      <c r="CJ16" s="506"/>
      <c r="CK16" s="506"/>
      <c r="CL16" s="506"/>
      <c r="CM16" s="506"/>
      <c r="CN16" s="506"/>
      <c r="CO16" s="506"/>
      <c r="CP16" s="506"/>
      <c r="CQ16" s="506"/>
      <c r="CR16" s="506"/>
      <c r="CS16" s="506"/>
      <c r="CT16" s="506"/>
      <c r="CU16" s="506"/>
      <c r="CV16" s="506"/>
      <c r="CW16" s="506"/>
      <c r="CX16" s="506"/>
      <c r="CY16" s="506"/>
      <c r="CZ16" s="506"/>
      <c r="DA16" s="506"/>
      <c r="DB16" s="506"/>
      <c r="DC16" s="506"/>
      <c r="DD16" s="506"/>
      <c r="DE16" s="506"/>
      <c r="DF16" s="506"/>
      <c r="DG16" s="506"/>
      <c r="DH16" s="506"/>
      <c r="DI16" s="506"/>
      <c r="DJ16" s="506"/>
      <c r="DK16" s="506"/>
      <c r="DL16" s="506"/>
      <c r="DM16" s="506"/>
      <c r="DN16" s="506"/>
      <c r="DO16" s="506"/>
      <c r="DP16" s="506"/>
      <c r="DQ16" s="506"/>
      <c r="DR16" s="506"/>
      <c r="DS16" s="506"/>
      <c r="DT16" s="506"/>
      <c r="DU16" s="506"/>
      <c r="DV16" s="506"/>
      <c r="DW16" s="506"/>
      <c r="DX16" s="506"/>
      <c r="DY16" s="506"/>
      <c r="DZ16" s="506"/>
      <c r="EA16" s="506"/>
      <c r="EB16" s="506"/>
      <c r="EC16" s="506"/>
      <c r="ED16" s="506"/>
      <c r="EE16" s="506"/>
      <c r="EF16" s="506"/>
      <c r="EG16" s="506"/>
      <c r="EH16" s="506"/>
      <c r="EI16" s="506"/>
      <c r="EJ16" s="506"/>
      <c r="EK16" s="506"/>
      <c r="EL16" s="506"/>
      <c r="EM16" s="506"/>
      <c r="EN16" s="506"/>
      <c r="EO16" s="506"/>
      <c r="EP16" s="506"/>
      <c r="EQ16" s="506"/>
      <c r="ER16" s="506"/>
      <c r="ES16" s="506"/>
      <c r="ET16" s="506"/>
      <c r="EU16" s="506"/>
      <c r="EV16" s="506"/>
      <c r="EW16" s="506"/>
      <c r="EX16" s="506"/>
      <c r="EY16" s="506"/>
      <c r="EZ16" s="506"/>
      <c r="FA16" s="506"/>
      <c r="FB16" s="506"/>
      <c r="FC16" s="506"/>
      <c r="FD16" s="506"/>
      <c r="FE16" s="506"/>
      <c r="FF16" s="506"/>
      <c r="FG16" s="506"/>
      <c r="FH16" s="506"/>
      <c r="FI16" s="506"/>
      <c r="FJ16" s="506"/>
      <c r="FK16" s="506"/>
      <c r="FL16" s="506"/>
      <c r="FM16" s="506"/>
      <c r="FN16" s="506"/>
      <c r="FO16" s="506"/>
      <c r="FP16" s="506"/>
      <c r="FQ16" s="506"/>
      <c r="FR16" s="506"/>
      <c r="FS16" s="506"/>
      <c r="FT16" s="506"/>
      <c r="FU16" s="506"/>
      <c r="FV16" s="506"/>
      <c r="FW16" s="506"/>
      <c r="FX16" s="506"/>
      <c r="FY16" s="506"/>
      <c r="FZ16" s="506"/>
      <c r="GA16" s="506"/>
      <c r="GB16" s="506"/>
      <c r="GC16" s="506"/>
      <c r="GD16" s="506"/>
      <c r="GE16" s="506"/>
      <c r="GF16" s="506"/>
      <c r="GG16" s="506"/>
      <c r="GH16" s="506"/>
      <c r="GI16" s="506"/>
      <c r="GJ16" s="506"/>
      <c r="GK16" s="506"/>
      <c r="GL16" s="506"/>
      <c r="GM16" s="506"/>
      <c r="GN16" s="506"/>
      <c r="GO16" s="506"/>
      <c r="GP16" s="506"/>
      <c r="GQ16" s="506"/>
      <c r="GR16" s="506"/>
      <c r="GS16" s="506"/>
      <c r="GT16" s="506"/>
      <c r="GU16" s="506"/>
      <c r="GV16" s="506"/>
      <c r="GW16" s="506"/>
      <c r="GX16" s="506"/>
      <c r="GY16" s="506"/>
      <c r="GZ16" s="506"/>
      <c r="HA16" s="506"/>
      <c r="HB16" s="506"/>
      <c r="HC16" s="506"/>
      <c r="HD16" s="506"/>
      <c r="HE16" s="506"/>
      <c r="HF16" s="506"/>
      <c r="HG16" s="506"/>
      <c r="HH16" s="506"/>
      <c r="HI16" s="506"/>
      <c r="HJ16" s="506"/>
      <c r="HK16" s="506"/>
      <c r="HL16" s="506"/>
      <c r="HM16" s="506"/>
      <c r="HN16" s="506"/>
      <c r="HO16" s="506"/>
      <c r="HP16" s="506"/>
      <c r="HQ16" s="506"/>
      <c r="HR16" s="506"/>
      <c r="HS16" s="506"/>
      <c r="HT16" s="506"/>
      <c r="HU16" s="506"/>
      <c r="HV16" s="506"/>
      <c r="HW16" s="506"/>
      <c r="HX16" s="506"/>
      <c r="HY16" s="506"/>
      <c r="HZ16" s="506"/>
      <c r="IA16" s="506"/>
      <c r="IB16" s="506"/>
      <c r="IC16" s="506"/>
      <c r="ID16" s="506"/>
      <c r="IE16" s="506"/>
      <c r="IF16" s="506"/>
      <c r="IG16" s="506"/>
      <c r="IH16" s="506"/>
      <c r="II16" s="506"/>
      <c r="IJ16" s="506"/>
      <c r="IK16" s="506"/>
      <c r="IL16" s="506"/>
      <c r="IM16" s="506"/>
      <c r="IN16" s="506"/>
      <c r="IO16" s="506"/>
      <c r="IP16" s="506"/>
      <c r="IQ16" s="506"/>
      <c r="IR16" s="506"/>
      <c r="IS16" s="506"/>
      <c r="IT16" s="506"/>
      <c r="IU16" s="506"/>
      <c r="IV16" s="506"/>
    </row>
    <row r="17" spans="1:256" s="504" customFormat="1" ht="21" customHeight="1">
      <c r="A17" s="535" t="s">
        <v>174</v>
      </c>
      <c r="B17" s="510">
        <v>328748</v>
      </c>
      <c r="C17" s="510">
        <v>1487098</v>
      </c>
      <c r="D17" s="510">
        <v>734050</v>
      </c>
      <c r="E17" s="510">
        <v>753048</v>
      </c>
      <c r="F17" s="510">
        <v>1484596</v>
      </c>
      <c r="G17" s="551" t="s">
        <v>24</v>
      </c>
      <c r="H17" s="551" t="s">
        <v>24</v>
      </c>
      <c r="I17" s="553">
        <v>2502</v>
      </c>
      <c r="J17" s="553" t="s">
        <v>24</v>
      </c>
      <c r="K17" s="553" t="s">
        <v>24</v>
      </c>
      <c r="L17" s="548">
        <v>5.04</v>
      </c>
      <c r="M17" s="547">
        <v>4.523519534719603</v>
      </c>
      <c r="N17" s="553" t="s">
        <v>24</v>
      </c>
      <c r="O17" s="553">
        <v>8326.416573348264</v>
      </c>
      <c r="P17" s="524">
        <v>178.6</v>
      </c>
      <c r="Q17" s="524"/>
      <c r="R17" s="541" t="s">
        <v>175</v>
      </c>
      <c r="S17" s="510">
        <v>789891</v>
      </c>
      <c r="T17" s="510">
        <v>2517203</v>
      </c>
      <c r="U17" s="510">
        <v>1265940</v>
      </c>
      <c r="V17" s="510">
        <v>1251263</v>
      </c>
      <c r="W17" s="510">
        <v>2505710</v>
      </c>
      <c r="X17" s="510">
        <v>1259384</v>
      </c>
      <c r="Y17" s="510">
        <v>1246326</v>
      </c>
      <c r="Z17" s="506">
        <v>11493</v>
      </c>
      <c r="AA17" s="539">
        <v>6556</v>
      </c>
      <c r="AB17" s="539">
        <v>4937</v>
      </c>
      <c r="AC17" s="538">
        <v>0.49888705837391734</v>
      </c>
      <c r="AD17" s="537">
        <v>3.186772605334154</v>
      </c>
      <c r="AE17" s="14">
        <v>140224</v>
      </c>
      <c r="AF17" s="510">
        <v>2842.3380494800194</v>
      </c>
      <c r="AG17" s="536">
        <v>885.61</v>
      </c>
      <c r="AH17" s="515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6"/>
      <c r="BR17" s="506"/>
      <c r="BS17" s="506"/>
      <c r="BT17" s="506"/>
      <c r="BU17" s="506"/>
      <c r="BV17" s="506"/>
      <c r="BW17" s="506"/>
      <c r="BX17" s="506"/>
      <c r="BY17" s="506"/>
      <c r="BZ17" s="506"/>
      <c r="CA17" s="506"/>
      <c r="CB17" s="506"/>
      <c r="CC17" s="506"/>
      <c r="CD17" s="506"/>
      <c r="CE17" s="506"/>
      <c r="CF17" s="506"/>
      <c r="CG17" s="506"/>
      <c r="CH17" s="506"/>
      <c r="CI17" s="506"/>
      <c r="CJ17" s="506"/>
      <c r="CK17" s="506"/>
      <c r="CL17" s="506"/>
      <c r="CM17" s="506"/>
      <c r="CN17" s="506"/>
      <c r="CO17" s="506"/>
      <c r="CP17" s="506"/>
      <c r="CQ17" s="506"/>
      <c r="CR17" s="506"/>
      <c r="CS17" s="506"/>
      <c r="CT17" s="506"/>
      <c r="CU17" s="506"/>
      <c r="CV17" s="506"/>
      <c r="CW17" s="506"/>
      <c r="CX17" s="506"/>
      <c r="CY17" s="506"/>
      <c r="CZ17" s="506"/>
      <c r="DA17" s="506"/>
      <c r="DB17" s="506"/>
      <c r="DC17" s="506"/>
      <c r="DD17" s="506"/>
      <c r="DE17" s="506"/>
      <c r="DF17" s="506"/>
      <c r="DG17" s="506"/>
      <c r="DH17" s="506"/>
      <c r="DI17" s="506"/>
      <c r="DJ17" s="506"/>
      <c r="DK17" s="506"/>
      <c r="DL17" s="506"/>
      <c r="DM17" s="506"/>
      <c r="DN17" s="506"/>
      <c r="DO17" s="506"/>
      <c r="DP17" s="506"/>
      <c r="DQ17" s="506"/>
      <c r="DR17" s="506"/>
      <c r="DS17" s="506"/>
      <c r="DT17" s="506"/>
      <c r="DU17" s="506"/>
      <c r="DV17" s="506"/>
      <c r="DW17" s="506"/>
      <c r="DX17" s="506"/>
      <c r="DY17" s="506"/>
      <c r="DZ17" s="506"/>
      <c r="EA17" s="506"/>
      <c r="EB17" s="506"/>
      <c r="EC17" s="506"/>
      <c r="ED17" s="506"/>
      <c r="EE17" s="506"/>
      <c r="EF17" s="506"/>
      <c r="EG17" s="506"/>
      <c r="EH17" s="506"/>
      <c r="EI17" s="506"/>
      <c r="EJ17" s="506"/>
      <c r="EK17" s="506"/>
      <c r="EL17" s="506"/>
      <c r="EM17" s="506"/>
      <c r="EN17" s="506"/>
      <c r="EO17" s="506"/>
      <c r="EP17" s="506"/>
      <c r="EQ17" s="506"/>
      <c r="ER17" s="506"/>
      <c r="ES17" s="506"/>
      <c r="ET17" s="506"/>
      <c r="EU17" s="506"/>
      <c r="EV17" s="506"/>
      <c r="EW17" s="506"/>
      <c r="EX17" s="506"/>
      <c r="EY17" s="506"/>
      <c r="EZ17" s="506"/>
      <c r="FA17" s="506"/>
      <c r="FB17" s="506"/>
      <c r="FC17" s="506"/>
      <c r="FD17" s="506"/>
      <c r="FE17" s="506"/>
      <c r="FF17" s="506"/>
      <c r="FG17" s="506"/>
      <c r="FH17" s="506"/>
      <c r="FI17" s="506"/>
      <c r="FJ17" s="506"/>
      <c r="FK17" s="506"/>
      <c r="FL17" s="506"/>
      <c r="FM17" s="506"/>
      <c r="FN17" s="506"/>
      <c r="FO17" s="506"/>
      <c r="FP17" s="506"/>
      <c r="FQ17" s="506"/>
      <c r="FR17" s="506"/>
      <c r="FS17" s="506"/>
      <c r="FT17" s="506"/>
      <c r="FU17" s="506"/>
      <c r="FV17" s="506"/>
      <c r="FW17" s="506"/>
      <c r="FX17" s="506"/>
      <c r="FY17" s="506"/>
      <c r="FZ17" s="506"/>
      <c r="GA17" s="506"/>
      <c r="GB17" s="506"/>
      <c r="GC17" s="506"/>
      <c r="GD17" s="506"/>
      <c r="GE17" s="506"/>
      <c r="GF17" s="506"/>
      <c r="GG17" s="506"/>
      <c r="GH17" s="506"/>
      <c r="GI17" s="506"/>
      <c r="GJ17" s="506"/>
      <c r="GK17" s="506"/>
      <c r="GL17" s="506"/>
      <c r="GM17" s="506"/>
      <c r="GN17" s="506"/>
      <c r="GO17" s="506"/>
      <c r="GP17" s="506"/>
      <c r="GQ17" s="506"/>
      <c r="GR17" s="506"/>
      <c r="GS17" s="506"/>
      <c r="GT17" s="506"/>
      <c r="GU17" s="506"/>
      <c r="GV17" s="506"/>
      <c r="GW17" s="506"/>
      <c r="GX17" s="506"/>
      <c r="GY17" s="506"/>
      <c r="GZ17" s="506"/>
      <c r="HA17" s="506"/>
      <c r="HB17" s="506"/>
      <c r="HC17" s="506"/>
      <c r="HD17" s="506"/>
      <c r="HE17" s="506"/>
      <c r="HF17" s="506"/>
      <c r="HG17" s="506"/>
      <c r="HH17" s="506"/>
      <c r="HI17" s="506"/>
      <c r="HJ17" s="506"/>
      <c r="HK17" s="506"/>
      <c r="HL17" s="506"/>
      <c r="HM17" s="506"/>
      <c r="HN17" s="506"/>
      <c r="HO17" s="506"/>
      <c r="HP17" s="506"/>
      <c r="HQ17" s="506"/>
      <c r="HR17" s="506"/>
      <c r="HS17" s="506"/>
      <c r="HT17" s="506"/>
      <c r="HU17" s="506"/>
      <c r="HV17" s="506"/>
      <c r="HW17" s="506"/>
      <c r="HX17" s="506"/>
      <c r="HY17" s="506"/>
      <c r="HZ17" s="506"/>
      <c r="IA17" s="506"/>
      <c r="IB17" s="506"/>
      <c r="IC17" s="506"/>
      <c r="ID17" s="506"/>
      <c r="IE17" s="506"/>
      <c r="IF17" s="506"/>
      <c r="IG17" s="506"/>
      <c r="IH17" s="506"/>
      <c r="II17" s="506"/>
      <c r="IJ17" s="506"/>
      <c r="IK17" s="506"/>
      <c r="IL17" s="506"/>
      <c r="IM17" s="506"/>
      <c r="IN17" s="506"/>
      <c r="IO17" s="506"/>
      <c r="IP17" s="506"/>
      <c r="IQ17" s="506"/>
      <c r="IR17" s="506"/>
      <c r="IS17" s="506"/>
      <c r="IT17" s="506"/>
      <c r="IU17" s="506"/>
      <c r="IV17" s="506"/>
    </row>
    <row r="18" spans="1:256" s="504" customFormat="1" ht="21" customHeight="1">
      <c r="A18" s="535" t="s">
        <v>176</v>
      </c>
      <c r="B18" s="510">
        <v>351676</v>
      </c>
      <c r="C18" s="510">
        <v>1572824</v>
      </c>
      <c r="D18" s="510">
        <v>777704</v>
      </c>
      <c r="E18" s="510">
        <v>795120</v>
      </c>
      <c r="F18" s="510">
        <v>1570248</v>
      </c>
      <c r="G18" s="551" t="s">
        <v>24</v>
      </c>
      <c r="H18" s="551" t="s">
        <v>24</v>
      </c>
      <c r="I18" s="553">
        <v>2576</v>
      </c>
      <c r="J18" s="553" t="s">
        <v>24</v>
      </c>
      <c r="K18" s="553" t="s">
        <v>24</v>
      </c>
      <c r="L18" s="548">
        <v>5.76</v>
      </c>
      <c r="M18" s="547">
        <v>4.472366610175275</v>
      </c>
      <c r="N18" s="553" t="s">
        <v>24</v>
      </c>
      <c r="O18" s="553">
        <v>8751.524593812597</v>
      </c>
      <c r="P18" s="524">
        <v>179.72</v>
      </c>
      <c r="Q18" s="524"/>
      <c r="R18" s="541" t="s">
        <v>89</v>
      </c>
      <c r="S18" s="510">
        <v>805779</v>
      </c>
      <c r="T18" s="510">
        <v>2538212</v>
      </c>
      <c r="U18" s="510">
        <v>1276725</v>
      </c>
      <c r="V18" s="510">
        <v>1261487</v>
      </c>
      <c r="W18" s="510">
        <v>2524253</v>
      </c>
      <c r="X18" s="510">
        <v>1268348</v>
      </c>
      <c r="Y18" s="510">
        <v>1255905</v>
      </c>
      <c r="Z18" s="506">
        <v>13959</v>
      </c>
      <c r="AA18" s="506">
        <v>8377</v>
      </c>
      <c r="AB18" s="506">
        <v>5582</v>
      </c>
      <c r="AC18" s="538">
        <v>0.8277086389946939</v>
      </c>
      <c r="AD18" s="537">
        <v>3.150010114435844</v>
      </c>
      <c r="AE18" s="14">
        <v>149045</v>
      </c>
      <c r="AF18" s="510">
        <v>2866.0606813382865</v>
      </c>
      <c r="AG18" s="536">
        <v>885.61</v>
      </c>
      <c r="AH18" s="515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  <c r="BA18" s="506"/>
      <c r="BB18" s="506"/>
      <c r="BC18" s="506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506"/>
      <c r="BP18" s="506"/>
      <c r="BQ18" s="506"/>
      <c r="BR18" s="506"/>
      <c r="BS18" s="506"/>
      <c r="BT18" s="506"/>
      <c r="BU18" s="506"/>
      <c r="BV18" s="506"/>
      <c r="BW18" s="506"/>
      <c r="BX18" s="506"/>
      <c r="BY18" s="506"/>
      <c r="BZ18" s="506"/>
      <c r="CA18" s="506"/>
      <c r="CB18" s="506"/>
      <c r="CC18" s="506"/>
      <c r="CD18" s="506"/>
      <c r="CE18" s="506"/>
      <c r="CF18" s="506"/>
      <c r="CG18" s="506"/>
      <c r="CH18" s="506"/>
      <c r="CI18" s="506"/>
      <c r="CJ18" s="506"/>
      <c r="CK18" s="506"/>
      <c r="CL18" s="506"/>
      <c r="CM18" s="506"/>
      <c r="CN18" s="506"/>
      <c r="CO18" s="506"/>
      <c r="CP18" s="506"/>
      <c r="CQ18" s="506"/>
      <c r="CR18" s="506"/>
      <c r="CS18" s="506"/>
      <c r="CT18" s="506"/>
      <c r="CU18" s="506"/>
      <c r="CV18" s="506"/>
      <c r="CW18" s="506"/>
      <c r="CX18" s="506"/>
      <c r="CY18" s="506"/>
      <c r="CZ18" s="506"/>
      <c r="DA18" s="506"/>
      <c r="DB18" s="506"/>
      <c r="DC18" s="506"/>
      <c r="DD18" s="506"/>
      <c r="DE18" s="506"/>
      <c r="DF18" s="506"/>
      <c r="DG18" s="506"/>
      <c r="DH18" s="506"/>
      <c r="DI18" s="506"/>
      <c r="DJ18" s="506"/>
      <c r="DK18" s="506"/>
      <c r="DL18" s="506"/>
      <c r="DM18" s="506"/>
      <c r="DN18" s="506"/>
      <c r="DO18" s="506"/>
      <c r="DP18" s="506"/>
      <c r="DQ18" s="506"/>
      <c r="DR18" s="506"/>
      <c r="DS18" s="506"/>
      <c r="DT18" s="506"/>
      <c r="DU18" s="506"/>
      <c r="DV18" s="506"/>
      <c r="DW18" s="506"/>
      <c r="DX18" s="506"/>
      <c r="DY18" s="506"/>
      <c r="DZ18" s="506"/>
      <c r="EA18" s="506"/>
      <c r="EB18" s="506"/>
      <c r="EC18" s="506"/>
      <c r="ED18" s="506"/>
      <c r="EE18" s="506"/>
      <c r="EF18" s="506"/>
      <c r="EG18" s="506"/>
      <c r="EH18" s="506"/>
      <c r="EI18" s="506"/>
      <c r="EJ18" s="506"/>
      <c r="EK18" s="506"/>
      <c r="EL18" s="506"/>
      <c r="EM18" s="506"/>
      <c r="EN18" s="506"/>
      <c r="EO18" s="506"/>
      <c r="EP18" s="506"/>
      <c r="EQ18" s="506"/>
      <c r="ER18" s="506"/>
      <c r="ES18" s="506"/>
      <c r="ET18" s="506"/>
      <c r="EU18" s="506"/>
      <c r="EV18" s="506"/>
      <c r="EW18" s="506"/>
      <c r="EX18" s="506"/>
      <c r="EY18" s="506"/>
      <c r="EZ18" s="506"/>
      <c r="FA18" s="506"/>
      <c r="FB18" s="506"/>
      <c r="FC18" s="506"/>
      <c r="FD18" s="506"/>
      <c r="FE18" s="506"/>
      <c r="FF18" s="506"/>
      <c r="FG18" s="506"/>
      <c r="FH18" s="506"/>
      <c r="FI18" s="506"/>
      <c r="FJ18" s="506"/>
      <c r="FK18" s="506"/>
      <c r="FL18" s="506"/>
      <c r="FM18" s="506"/>
      <c r="FN18" s="506"/>
      <c r="FO18" s="506"/>
      <c r="FP18" s="506"/>
      <c r="FQ18" s="506"/>
      <c r="FR18" s="506"/>
      <c r="FS18" s="506"/>
      <c r="FT18" s="506"/>
      <c r="FU18" s="506"/>
      <c r="FV18" s="506"/>
      <c r="FW18" s="506"/>
      <c r="FX18" s="506"/>
      <c r="FY18" s="506"/>
      <c r="FZ18" s="506"/>
      <c r="GA18" s="506"/>
      <c r="GB18" s="506"/>
      <c r="GC18" s="506"/>
      <c r="GD18" s="506"/>
      <c r="GE18" s="506"/>
      <c r="GF18" s="506"/>
      <c r="GG18" s="506"/>
      <c r="GH18" s="506"/>
      <c r="GI18" s="506"/>
      <c r="GJ18" s="506"/>
      <c r="GK18" s="506"/>
      <c r="GL18" s="506"/>
      <c r="GM18" s="506"/>
      <c r="GN18" s="506"/>
      <c r="GO18" s="506"/>
      <c r="GP18" s="506"/>
      <c r="GQ18" s="506"/>
      <c r="GR18" s="506"/>
      <c r="GS18" s="506"/>
      <c r="GT18" s="506"/>
      <c r="GU18" s="506"/>
      <c r="GV18" s="506"/>
      <c r="GW18" s="506"/>
      <c r="GX18" s="506"/>
      <c r="GY18" s="506"/>
      <c r="GZ18" s="506"/>
      <c r="HA18" s="506"/>
      <c r="HB18" s="506"/>
      <c r="HC18" s="506"/>
      <c r="HD18" s="506"/>
      <c r="HE18" s="506"/>
      <c r="HF18" s="506"/>
      <c r="HG18" s="506"/>
      <c r="HH18" s="506"/>
      <c r="HI18" s="506"/>
      <c r="HJ18" s="506"/>
      <c r="HK18" s="506"/>
      <c r="HL18" s="506"/>
      <c r="HM18" s="506"/>
      <c r="HN18" s="506"/>
      <c r="HO18" s="506"/>
      <c r="HP18" s="506"/>
      <c r="HQ18" s="506"/>
      <c r="HR18" s="506"/>
      <c r="HS18" s="506"/>
      <c r="HT18" s="506"/>
      <c r="HU18" s="506"/>
      <c r="HV18" s="506"/>
      <c r="HW18" s="506"/>
      <c r="HX18" s="506"/>
      <c r="HY18" s="506"/>
      <c r="HZ18" s="506"/>
      <c r="IA18" s="506"/>
      <c r="IB18" s="506"/>
      <c r="IC18" s="506"/>
      <c r="ID18" s="506"/>
      <c r="IE18" s="506"/>
      <c r="IF18" s="506"/>
      <c r="IG18" s="506"/>
      <c r="IH18" s="506"/>
      <c r="II18" s="506"/>
      <c r="IJ18" s="506"/>
      <c r="IK18" s="506"/>
      <c r="IL18" s="506"/>
      <c r="IM18" s="506"/>
      <c r="IN18" s="506"/>
      <c r="IO18" s="506"/>
      <c r="IP18" s="506"/>
      <c r="IQ18" s="506"/>
      <c r="IR18" s="506"/>
      <c r="IS18" s="506"/>
      <c r="IT18" s="506"/>
      <c r="IU18" s="506"/>
      <c r="IV18" s="506"/>
    </row>
    <row r="19" spans="1:256" s="504" customFormat="1" ht="21" customHeight="1">
      <c r="A19" s="535" t="s">
        <v>177</v>
      </c>
      <c r="B19" s="510">
        <v>362629</v>
      </c>
      <c r="C19" s="510">
        <v>1604934</v>
      </c>
      <c r="D19" s="510">
        <v>801059</v>
      </c>
      <c r="E19" s="510">
        <v>803875</v>
      </c>
      <c r="F19" s="510">
        <v>1602343</v>
      </c>
      <c r="G19" s="551" t="s">
        <v>24</v>
      </c>
      <c r="H19" s="551" t="s">
        <v>24</v>
      </c>
      <c r="I19" s="553">
        <v>2591</v>
      </c>
      <c r="J19" s="553" t="s">
        <v>24</v>
      </c>
      <c r="K19" s="553" t="s">
        <v>24</v>
      </c>
      <c r="L19" s="548">
        <v>2.04</v>
      </c>
      <c r="M19" s="547">
        <v>4.4258291532116845</v>
      </c>
      <c r="N19" s="553">
        <v>40532</v>
      </c>
      <c r="O19" s="553">
        <v>8926.218020022246</v>
      </c>
      <c r="P19" s="524">
        <v>179.8</v>
      </c>
      <c r="Q19" s="524"/>
      <c r="R19" s="541" t="s">
        <v>25</v>
      </c>
      <c r="S19" s="510">
        <v>815709</v>
      </c>
      <c r="T19" s="510">
        <v>2539587</v>
      </c>
      <c r="U19" s="510">
        <v>1277033</v>
      </c>
      <c r="V19" s="510">
        <v>1262554</v>
      </c>
      <c r="W19" s="510">
        <v>2525109</v>
      </c>
      <c r="X19" s="510">
        <v>1268488</v>
      </c>
      <c r="Y19" s="510">
        <v>1256621</v>
      </c>
      <c r="Z19" s="506">
        <v>14478</v>
      </c>
      <c r="AA19" s="506">
        <v>8545</v>
      </c>
      <c r="AB19" s="506">
        <v>5933</v>
      </c>
      <c r="AC19" s="538">
        <v>0.054142661779257806</v>
      </c>
      <c r="AD19" s="537">
        <v>3.11334924587077</v>
      </c>
      <c r="AE19" s="14">
        <v>157269</v>
      </c>
      <c r="AF19" s="510">
        <v>2867.6132834995087</v>
      </c>
      <c r="AG19" s="536">
        <v>885.62</v>
      </c>
      <c r="AH19" s="515"/>
      <c r="AM19" s="506"/>
      <c r="AN19" s="506"/>
      <c r="AO19" s="506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  <c r="BA19" s="506"/>
      <c r="BB19" s="506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6"/>
      <c r="BR19" s="506"/>
      <c r="BS19" s="506"/>
      <c r="BT19" s="506"/>
      <c r="BU19" s="506"/>
      <c r="BV19" s="506"/>
      <c r="BW19" s="506"/>
      <c r="BX19" s="506"/>
      <c r="BY19" s="506"/>
      <c r="BZ19" s="506"/>
      <c r="CA19" s="506"/>
      <c r="CB19" s="506"/>
      <c r="CC19" s="506"/>
      <c r="CD19" s="506"/>
      <c r="CE19" s="506"/>
      <c r="CF19" s="506"/>
      <c r="CG19" s="506"/>
      <c r="CH19" s="506"/>
      <c r="CI19" s="506"/>
      <c r="CJ19" s="506"/>
      <c r="CK19" s="506"/>
      <c r="CL19" s="506"/>
      <c r="CM19" s="506"/>
      <c r="CN19" s="506"/>
      <c r="CO19" s="506"/>
      <c r="CP19" s="506"/>
      <c r="CQ19" s="506"/>
      <c r="CR19" s="506"/>
      <c r="CS19" s="506"/>
      <c r="CT19" s="506"/>
      <c r="CU19" s="506"/>
      <c r="CV19" s="506"/>
      <c r="CW19" s="506"/>
      <c r="CX19" s="506"/>
      <c r="CY19" s="506"/>
      <c r="CZ19" s="506"/>
      <c r="DA19" s="506"/>
      <c r="DB19" s="506"/>
      <c r="DC19" s="506"/>
      <c r="DD19" s="506"/>
      <c r="DE19" s="506"/>
      <c r="DF19" s="506"/>
      <c r="DG19" s="506"/>
      <c r="DH19" s="506"/>
      <c r="DI19" s="506"/>
      <c r="DJ19" s="506"/>
      <c r="DK19" s="506"/>
      <c r="DL19" s="506"/>
      <c r="DM19" s="506"/>
      <c r="DN19" s="506"/>
      <c r="DO19" s="506"/>
      <c r="DP19" s="506"/>
      <c r="DQ19" s="506"/>
      <c r="DR19" s="506"/>
      <c r="DS19" s="506"/>
      <c r="DT19" s="506"/>
      <c r="DU19" s="506"/>
      <c r="DV19" s="506"/>
      <c r="DW19" s="506"/>
      <c r="DX19" s="506"/>
      <c r="DY19" s="506"/>
      <c r="DZ19" s="506"/>
      <c r="EA19" s="506"/>
      <c r="EB19" s="506"/>
      <c r="EC19" s="506"/>
      <c r="ED19" s="506"/>
      <c r="EE19" s="506"/>
      <c r="EF19" s="506"/>
      <c r="EG19" s="506"/>
      <c r="EH19" s="506"/>
      <c r="EI19" s="506"/>
      <c r="EJ19" s="506"/>
      <c r="EK19" s="506"/>
      <c r="EL19" s="506"/>
      <c r="EM19" s="506"/>
      <c r="EN19" s="506"/>
      <c r="EO19" s="506"/>
      <c r="EP19" s="506"/>
      <c r="EQ19" s="506"/>
      <c r="ER19" s="506"/>
      <c r="ES19" s="506"/>
      <c r="ET19" s="506"/>
      <c r="EU19" s="506"/>
      <c r="EV19" s="506"/>
      <c r="EW19" s="506"/>
      <c r="EX19" s="506"/>
      <c r="EY19" s="506"/>
      <c r="EZ19" s="506"/>
      <c r="FA19" s="506"/>
      <c r="FB19" s="506"/>
      <c r="FC19" s="506"/>
      <c r="FD19" s="506"/>
      <c r="FE19" s="506"/>
      <c r="FF19" s="506"/>
      <c r="FG19" s="506"/>
      <c r="FH19" s="506"/>
      <c r="FI19" s="506"/>
      <c r="FJ19" s="506"/>
      <c r="FK19" s="506"/>
      <c r="FL19" s="506"/>
      <c r="FM19" s="506"/>
      <c r="FN19" s="506"/>
      <c r="FO19" s="506"/>
      <c r="FP19" s="506"/>
      <c r="FQ19" s="506"/>
      <c r="FR19" s="506"/>
      <c r="FS19" s="506"/>
      <c r="FT19" s="506"/>
      <c r="FU19" s="506"/>
      <c r="FV19" s="506"/>
      <c r="FW19" s="506"/>
      <c r="FX19" s="506"/>
      <c r="FY19" s="506"/>
      <c r="FZ19" s="506"/>
      <c r="GA19" s="506"/>
      <c r="GB19" s="506"/>
      <c r="GC19" s="506"/>
      <c r="GD19" s="506"/>
      <c r="GE19" s="506"/>
      <c r="GF19" s="506"/>
      <c r="GG19" s="506"/>
      <c r="GH19" s="506"/>
      <c r="GI19" s="506"/>
      <c r="GJ19" s="506"/>
      <c r="GK19" s="506"/>
      <c r="GL19" s="506"/>
      <c r="GM19" s="506"/>
      <c r="GN19" s="506"/>
      <c r="GO19" s="506"/>
      <c r="GP19" s="506"/>
      <c r="GQ19" s="506"/>
      <c r="GR19" s="506"/>
      <c r="GS19" s="506"/>
      <c r="GT19" s="506"/>
      <c r="GU19" s="506"/>
      <c r="GV19" s="506"/>
      <c r="GW19" s="506"/>
      <c r="GX19" s="506"/>
      <c r="GY19" s="506"/>
      <c r="GZ19" s="506"/>
      <c r="HA19" s="506"/>
      <c r="HB19" s="506"/>
      <c r="HC19" s="506"/>
      <c r="HD19" s="506"/>
      <c r="HE19" s="506"/>
      <c r="HF19" s="506"/>
      <c r="HG19" s="506"/>
      <c r="HH19" s="506"/>
      <c r="HI19" s="506"/>
      <c r="HJ19" s="506"/>
      <c r="HK19" s="506"/>
      <c r="HL19" s="506"/>
      <c r="HM19" s="506"/>
      <c r="HN19" s="506"/>
      <c r="HO19" s="506"/>
      <c r="HP19" s="506"/>
      <c r="HQ19" s="506"/>
      <c r="HR19" s="506"/>
      <c r="HS19" s="506"/>
      <c r="HT19" s="506"/>
      <c r="HU19" s="506"/>
      <c r="HV19" s="506"/>
      <c r="HW19" s="506"/>
      <c r="HX19" s="506"/>
      <c r="HY19" s="506"/>
      <c r="HZ19" s="506"/>
      <c r="IA19" s="506"/>
      <c r="IB19" s="506"/>
      <c r="IC19" s="506"/>
      <c r="ID19" s="506"/>
      <c r="IE19" s="506"/>
      <c r="IF19" s="506"/>
      <c r="IG19" s="506"/>
      <c r="IH19" s="506"/>
      <c r="II19" s="506"/>
      <c r="IJ19" s="506"/>
      <c r="IK19" s="506"/>
      <c r="IL19" s="506"/>
      <c r="IM19" s="506"/>
      <c r="IN19" s="506"/>
      <c r="IO19" s="506"/>
      <c r="IP19" s="506"/>
      <c r="IQ19" s="506"/>
      <c r="IR19" s="506"/>
      <c r="IS19" s="506"/>
      <c r="IT19" s="506"/>
      <c r="IU19" s="506"/>
      <c r="IV19" s="506"/>
    </row>
    <row r="20" spans="1:256" s="504" customFormat="1" ht="21" customHeight="1">
      <c r="A20" s="535" t="s">
        <v>178</v>
      </c>
      <c r="B20" s="510">
        <v>415220</v>
      </c>
      <c r="C20" s="510">
        <v>1838037</v>
      </c>
      <c r="D20" s="510">
        <v>902942</v>
      </c>
      <c r="E20" s="510">
        <v>935095</v>
      </c>
      <c r="F20" s="551" t="s">
        <v>24</v>
      </c>
      <c r="G20" s="551" t="s">
        <v>24</v>
      </c>
      <c r="H20" s="551" t="s">
        <v>24</v>
      </c>
      <c r="I20" s="553" t="s">
        <v>24</v>
      </c>
      <c r="J20" s="553" t="s">
        <v>24</v>
      </c>
      <c r="K20" s="553" t="s">
        <v>24</v>
      </c>
      <c r="L20" s="548">
        <v>14.52</v>
      </c>
      <c r="M20" s="547">
        <v>4.426658157121526</v>
      </c>
      <c r="N20" s="553" t="s">
        <v>24</v>
      </c>
      <c r="O20" s="553">
        <v>4040.0857237059017</v>
      </c>
      <c r="P20" s="524">
        <v>454.95</v>
      </c>
      <c r="Q20" s="524"/>
      <c r="R20" s="541" t="s">
        <v>26</v>
      </c>
      <c r="S20" s="510">
        <v>827177</v>
      </c>
      <c r="T20" s="510">
        <v>2540647</v>
      </c>
      <c r="U20" s="510">
        <v>1277327</v>
      </c>
      <c r="V20" s="510">
        <v>1263320</v>
      </c>
      <c r="W20" s="510">
        <v>2525803</v>
      </c>
      <c r="X20" s="510">
        <v>1268530</v>
      </c>
      <c r="Y20" s="510">
        <v>1257273</v>
      </c>
      <c r="Z20" s="506">
        <v>14844</v>
      </c>
      <c r="AA20" s="506">
        <v>8797</v>
      </c>
      <c r="AB20" s="506">
        <v>6047</v>
      </c>
      <c r="AC20" s="538">
        <v>0.041721655940396285</v>
      </c>
      <c r="AD20" s="537">
        <v>3.0714671708715304</v>
      </c>
      <c r="AE20" s="14">
        <v>165816</v>
      </c>
      <c r="AF20" s="510">
        <v>2869</v>
      </c>
      <c r="AG20" s="536">
        <v>885.7</v>
      </c>
      <c r="AH20" s="515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  <c r="BP20" s="506"/>
      <c r="BQ20" s="506"/>
      <c r="BR20" s="506"/>
      <c r="BS20" s="506"/>
      <c r="BT20" s="506"/>
      <c r="BU20" s="506"/>
      <c r="BV20" s="506"/>
      <c r="BW20" s="506"/>
      <c r="BX20" s="506"/>
      <c r="BY20" s="506"/>
      <c r="BZ20" s="506"/>
      <c r="CA20" s="506"/>
      <c r="CB20" s="506"/>
      <c r="CC20" s="506"/>
      <c r="CD20" s="506"/>
      <c r="CE20" s="506"/>
      <c r="CF20" s="506"/>
      <c r="CG20" s="506"/>
      <c r="CH20" s="506"/>
      <c r="CI20" s="506"/>
      <c r="CJ20" s="506"/>
      <c r="CK20" s="506"/>
      <c r="CL20" s="506"/>
      <c r="CM20" s="506"/>
      <c r="CN20" s="506"/>
      <c r="CO20" s="506"/>
      <c r="CP20" s="506"/>
      <c r="CQ20" s="506"/>
      <c r="CR20" s="506"/>
      <c r="CS20" s="506"/>
      <c r="CT20" s="506"/>
      <c r="CU20" s="506"/>
      <c r="CV20" s="506"/>
      <c r="CW20" s="506"/>
      <c r="CX20" s="506"/>
      <c r="CY20" s="506"/>
      <c r="CZ20" s="506"/>
      <c r="DA20" s="506"/>
      <c r="DB20" s="506"/>
      <c r="DC20" s="506"/>
      <c r="DD20" s="506"/>
      <c r="DE20" s="506"/>
      <c r="DF20" s="506"/>
      <c r="DG20" s="506"/>
      <c r="DH20" s="506"/>
      <c r="DI20" s="506"/>
      <c r="DJ20" s="506"/>
      <c r="DK20" s="506"/>
      <c r="DL20" s="506"/>
      <c r="DM20" s="506"/>
      <c r="DN20" s="506"/>
      <c r="DO20" s="506"/>
      <c r="DP20" s="506"/>
      <c r="DQ20" s="506"/>
      <c r="DR20" s="506"/>
      <c r="DS20" s="506"/>
      <c r="DT20" s="506"/>
      <c r="DU20" s="506"/>
      <c r="DV20" s="506"/>
      <c r="DW20" s="506"/>
      <c r="DX20" s="506"/>
      <c r="DY20" s="506"/>
      <c r="DZ20" s="506"/>
      <c r="EA20" s="506"/>
      <c r="EB20" s="506"/>
      <c r="EC20" s="506"/>
      <c r="ED20" s="506"/>
      <c r="EE20" s="506"/>
      <c r="EF20" s="506"/>
      <c r="EG20" s="506"/>
      <c r="EH20" s="506"/>
      <c r="EI20" s="506"/>
      <c r="EJ20" s="506"/>
      <c r="EK20" s="506"/>
      <c r="EL20" s="506"/>
      <c r="EM20" s="506"/>
      <c r="EN20" s="506"/>
      <c r="EO20" s="506"/>
      <c r="EP20" s="506"/>
      <c r="EQ20" s="506"/>
      <c r="ER20" s="506"/>
      <c r="ES20" s="506"/>
      <c r="ET20" s="506"/>
      <c r="EU20" s="506"/>
      <c r="EV20" s="506"/>
      <c r="EW20" s="506"/>
      <c r="EX20" s="506"/>
      <c r="EY20" s="506"/>
      <c r="EZ20" s="506"/>
      <c r="FA20" s="506"/>
      <c r="FB20" s="506"/>
      <c r="FC20" s="506"/>
      <c r="FD20" s="506"/>
      <c r="FE20" s="506"/>
      <c r="FF20" s="506"/>
      <c r="FG20" s="506"/>
      <c r="FH20" s="506"/>
      <c r="FI20" s="506"/>
      <c r="FJ20" s="506"/>
      <c r="FK20" s="506"/>
      <c r="FL20" s="506"/>
      <c r="FM20" s="506"/>
      <c r="FN20" s="506"/>
      <c r="FO20" s="506"/>
      <c r="FP20" s="506"/>
      <c r="FQ20" s="506"/>
      <c r="FR20" s="506"/>
      <c r="FS20" s="506"/>
      <c r="FT20" s="506"/>
      <c r="FU20" s="506"/>
      <c r="FV20" s="506"/>
      <c r="FW20" s="506"/>
      <c r="FX20" s="506"/>
      <c r="FY20" s="506"/>
      <c r="FZ20" s="506"/>
      <c r="GA20" s="506"/>
      <c r="GB20" s="506"/>
      <c r="GC20" s="506"/>
      <c r="GD20" s="506"/>
      <c r="GE20" s="506"/>
      <c r="GF20" s="506"/>
      <c r="GG20" s="506"/>
      <c r="GH20" s="506"/>
      <c r="GI20" s="506"/>
      <c r="GJ20" s="506"/>
      <c r="GK20" s="506"/>
      <c r="GL20" s="506"/>
      <c r="GM20" s="506"/>
      <c r="GN20" s="506"/>
      <c r="GO20" s="506"/>
      <c r="GP20" s="506"/>
      <c r="GQ20" s="506"/>
      <c r="GR20" s="506"/>
      <c r="GS20" s="506"/>
      <c r="GT20" s="506"/>
      <c r="GU20" s="506"/>
      <c r="GV20" s="506"/>
      <c r="GW20" s="506"/>
      <c r="GX20" s="506"/>
      <c r="GY20" s="506"/>
      <c r="GZ20" s="506"/>
      <c r="HA20" s="506"/>
      <c r="HB20" s="506"/>
      <c r="HC20" s="506"/>
      <c r="HD20" s="506"/>
      <c r="HE20" s="506"/>
      <c r="HF20" s="506"/>
      <c r="HG20" s="506"/>
      <c r="HH20" s="506"/>
      <c r="HI20" s="506"/>
      <c r="HJ20" s="506"/>
      <c r="HK20" s="506"/>
      <c r="HL20" s="506"/>
      <c r="HM20" s="506"/>
      <c r="HN20" s="506"/>
      <c r="HO20" s="506"/>
      <c r="HP20" s="506"/>
      <c r="HQ20" s="506"/>
      <c r="HR20" s="506"/>
      <c r="HS20" s="506"/>
      <c r="HT20" s="506"/>
      <c r="HU20" s="506"/>
      <c r="HV20" s="506"/>
      <c r="HW20" s="506"/>
      <c r="HX20" s="506"/>
      <c r="HY20" s="506"/>
      <c r="HZ20" s="506"/>
      <c r="IA20" s="506"/>
      <c r="IB20" s="506"/>
      <c r="IC20" s="506"/>
      <c r="ID20" s="506"/>
      <c r="IE20" s="506"/>
      <c r="IF20" s="506"/>
      <c r="IG20" s="506"/>
      <c r="IH20" s="506"/>
      <c r="II20" s="506"/>
      <c r="IJ20" s="506"/>
      <c r="IK20" s="506"/>
      <c r="IL20" s="506"/>
      <c r="IM20" s="506"/>
      <c r="IN20" s="506"/>
      <c r="IO20" s="506"/>
      <c r="IP20" s="506"/>
      <c r="IQ20" s="506"/>
      <c r="IR20" s="506"/>
      <c r="IS20" s="506"/>
      <c r="IT20" s="506"/>
      <c r="IU20" s="506"/>
      <c r="IV20" s="506"/>
    </row>
    <row r="21" spans="1:256" s="504" customFormat="1" ht="21" customHeight="1">
      <c r="A21" s="535" t="s">
        <v>179</v>
      </c>
      <c r="B21" s="510">
        <v>438081</v>
      </c>
      <c r="C21" s="510">
        <v>1904319</v>
      </c>
      <c r="D21" s="510">
        <v>936002</v>
      </c>
      <c r="E21" s="510">
        <v>968317</v>
      </c>
      <c r="F21" s="551" t="s">
        <v>24</v>
      </c>
      <c r="G21" s="551" t="s">
        <v>24</v>
      </c>
      <c r="H21" s="551" t="s">
        <v>24</v>
      </c>
      <c r="I21" s="553" t="s">
        <v>24</v>
      </c>
      <c r="J21" s="553" t="s">
        <v>24</v>
      </c>
      <c r="K21" s="553" t="s">
        <v>24</v>
      </c>
      <c r="L21" s="548">
        <v>3.61</v>
      </c>
      <c r="M21" s="547">
        <v>4.346956384778157</v>
      </c>
      <c r="N21" s="553" t="s">
        <v>24</v>
      </c>
      <c r="O21" s="510">
        <v>4184.488782438639</v>
      </c>
      <c r="P21" s="536">
        <v>455.09</v>
      </c>
      <c r="Q21" s="524"/>
      <c r="R21" s="541" t="s">
        <v>27</v>
      </c>
      <c r="S21" s="510">
        <v>845242</v>
      </c>
      <c r="T21" s="510">
        <v>2544811</v>
      </c>
      <c r="U21" s="510">
        <v>1279406</v>
      </c>
      <c r="V21" s="510">
        <v>1265405</v>
      </c>
      <c r="W21" s="510">
        <v>2529544</v>
      </c>
      <c r="X21" s="510">
        <v>1269880</v>
      </c>
      <c r="Y21" s="510">
        <v>1259664</v>
      </c>
      <c r="Z21" s="506">
        <v>15267</v>
      </c>
      <c r="AA21" s="506">
        <v>9526</v>
      </c>
      <c r="AB21" s="506">
        <v>5741</v>
      </c>
      <c r="AC21" s="538">
        <v>0.16362708271852017</v>
      </c>
      <c r="AD21" s="537">
        <v>3.01074840104964</v>
      </c>
      <c r="AE21" s="14">
        <v>175110</v>
      </c>
      <c r="AF21" s="510">
        <v>2873.2849336103336</v>
      </c>
      <c r="AG21" s="536">
        <v>885.68</v>
      </c>
      <c r="AH21" s="515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/>
      <c r="BB21" s="506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6"/>
      <c r="BR21" s="506"/>
      <c r="BS21" s="506"/>
      <c r="BT21" s="506"/>
      <c r="BU21" s="506"/>
      <c r="BV21" s="506"/>
      <c r="BW21" s="506"/>
      <c r="BX21" s="506"/>
      <c r="BY21" s="506"/>
      <c r="BZ21" s="506"/>
      <c r="CA21" s="506"/>
      <c r="CB21" s="506"/>
      <c r="CC21" s="506"/>
      <c r="CD21" s="506"/>
      <c r="CE21" s="506"/>
      <c r="CF21" s="506"/>
      <c r="CG21" s="506"/>
      <c r="CH21" s="506"/>
      <c r="CI21" s="506"/>
      <c r="CJ21" s="506"/>
      <c r="CK21" s="506"/>
      <c r="CL21" s="506"/>
      <c r="CM21" s="506"/>
      <c r="CN21" s="506"/>
      <c r="CO21" s="506"/>
      <c r="CP21" s="506"/>
      <c r="CQ21" s="506"/>
      <c r="CR21" s="506"/>
      <c r="CS21" s="506"/>
      <c r="CT21" s="506"/>
      <c r="CU21" s="506"/>
      <c r="CV21" s="506"/>
      <c r="CW21" s="506"/>
      <c r="CX21" s="506"/>
      <c r="CY21" s="506"/>
      <c r="CZ21" s="506"/>
      <c r="DA21" s="506"/>
      <c r="DB21" s="506"/>
      <c r="DC21" s="506"/>
      <c r="DD21" s="506"/>
      <c r="DE21" s="506"/>
      <c r="DF21" s="506"/>
      <c r="DG21" s="506"/>
      <c r="DH21" s="506"/>
      <c r="DI21" s="506"/>
      <c r="DJ21" s="506"/>
      <c r="DK21" s="506"/>
      <c r="DL21" s="506"/>
      <c r="DM21" s="506"/>
      <c r="DN21" s="506"/>
      <c r="DO21" s="506"/>
      <c r="DP21" s="506"/>
      <c r="DQ21" s="506"/>
      <c r="DR21" s="506"/>
      <c r="DS21" s="506"/>
      <c r="DT21" s="506"/>
      <c r="DU21" s="506"/>
      <c r="DV21" s="506"/>
      <c r="DW21" s="506"/>
      <c r="DX21" s="506"/>
      <c r="DY21" s="506"/>
      <c r="DZ21" s="506"/>
      <c r="EA21" s="506"/>
      <c r="EB21" s="506"/>
      <c r="EC21" s="506"/>
      <c r="ED21" s="506"/>
      <c r="EE21" s="506"/>
      <c r="EF21" s="506"/>
      <c r="EG21" s="506"/>
      <c r="EH21" s="506"/>
      <c r="EI21" s="506"/>
      <c r="EJ21" s="506"/>
      <c r="EK21" s="506"/>
      <c r="EL21" s="506"/>
      <c r="EM21" s="506"/>
      <c r="EN21" s="506"/>
      <c r="EO21" s="506"/>
      <c r="EP21" s="506"/>
      <c r="EQ21" s="506"/>
      <c r="ER21" s="506"/>
      <c r="ES21" s="506"/>
      <c r="ET21" s="506"/>
      <c r="EU21" s="506"/>
      <c r="EV21" s="506"/>
      <c r="EW21" s="506"/>
      <c r="EX21" s="506"/>
      <c r="EY21" s="506"/>
      <c r="EZ21" s="506"/>
      <c r="FA21" s="506"/>
      <c r="FB21" s="506"/>
      <c r="FC21" s="506"/>
      <c r="FD21" s="506"/>
      <c r="FE21" s="506"/>
      <c r="FF21" s="506"/>
      <c r="FG21" s="506"/>
      <c r="FH21" s="506"/>
      <c r="FI21" s="506"/>
      <c r="FJ21" s="506"/>
      <c r="FK21" s="506"/>
      <c r="FL21" s="506"/>
      <c r="FM21" s="506"/>
      <c r="FN21" s="506"/>
      <c r="FO21" s="506"/>
      <c r="FP21" s="506"/>
      <c r="FQ21" s="506"/>
      <c r="FR21" s="506"/>
      <c r="FS21" s="506"/>
      <c r="FT21" s="506"/>
      <c r="FU21" s="506"/>
      <c r="FV21" s="506"/>
      <c r="FW21" s="506"/>
      <c r="FX21" s="506"/>
      <c r="FY21" s="506"/>
      <c r="FZ21" s="506"/>
      <c r="GA21" s="506"/>
      <c r="GB21" s="506"/>
      <c r="GC21" s="506"/>
      <c r="GD21" s="506"/>
      <c r="GE21" s="506"/>
      <c r="GF21" s="506"/>
      <c r="GG21" s="506"/>
      <c r="GH21" s="506"/>
      <c r="GI21" s="506"/>
      <c r="GJ21" s="506"/>
      <c r="GK21" s="506"/>
      <c r="GL21" s="506"/>
      <c r="GM21" s="506"/>
      <c r="GN21" s="506"/>
      <c r="GO21" s="506"/>
      <c r="GP21" s="506"/>
      <c r="GQ21" s="506"/>
      <c r="GR21" s="506"/>
      <c r="GS21" s="506"/>
      <c r="GT21" s="506"/>
      <c r="GU21" s="506"/>
      <c r="GV21" s="506"/>
      <c r="GW21" s="506"/>
      <c r="GX21" s="506"/>
      <c r="GY21" s="506"/>
      <c r="GZ21" s="506"/>
      <c r="HA21" s="506"/>
      <c r="HB21" s="506"/>
      <c r="HC21" s="506"/>
      <c r="HD21" s="506"/>
      <c r="HE21" s="506"/>
      <c r="HF21" s="506"/>
      <c r="HG21" s="506"/>
      <c r="HH21" s="506"/>
      <c r="HI21" s="506"/>
      <c r="HJ21" s="506"/>
      <c r="HK21" s="506"/>
      <c r="HL21" s="506"/>
      <c r="HM21" s="506"/>
      <c r="HN21" s="506"/>
      <c r="HO21" s="506"/>
      <c r="HP21" s="506"/>
      <c r="HQ21" s="506"/>
      <c r="HR21" s="506"/>
      <c r="HS21" s="506"/>
      <c r="HT21" s="506"/>
      <c r="HU21" s="506"/>
      <c r="HV21" s="506"/>
      <c r="HW21" s="506"/>
      <c r="HX21" s="506"/>
      <c r="HY21" s="506"/>
      <c r="HZ21" s="506"/>
      <c r="IA21" s="506"/>
      <c r="IB21" s="506"/>
      <c r="IC21" s="506"/>
      <c r="ID21" s="506"/>
      <c r="IE21" s="506"/>
      <c r="IF21" s="506"/>
      <c r="IG21" s="506"/>
      <c r="IH21" s="506"/>
      <c r="II21" s="506"/>
      <c r="IJ21" s="506"/>
      <c r="IK21" s="506"/>
      <c r="IL21" s="506"/>
      <c r="IM21" s="506"/>
      <c r="IN21" s="506"/>
      <c r="IO21" s="506"/>
      <c r="IP21" s="506"/>
      <c r="IQ21" s="506"/>
      <c r="IR21" s="506"/>
      <c r="IS21" s="506"/>
      <c r="IT21" s="506"/>
      <c r="IU21" s="506"/>
      <c r="IV21" s="506"/>
    </row>
    <row r="22" spans="1:256" s="504" customFormat="1" ht="21" customHeight="1">
      <c r="A22" s="535" t="s">
        <v>180</v>
      </c>
      <c r="B22" s="510">
        <v>459223</v>
      </c>
      <c r="C22" s="510">
        <v>1958812</v>
      </c>
      <c r="D22" s="510">
        <v>970003</v>
      </c>
      <c r="E22" s="510">
        <v>988809</v>
      </c>
      <c r="F22" s="551" t="s">
        <v>24</v>
      </c>
      <c r="G22" s="551" t="s">
        <v>24</v>
      </c>
      <c r="H22" s="551" t="s">
        <v>24</v>
      </c>
      <c r="I22" s="553" t="s">
        <v>24</v>
      </c>
      <c r="J22" s="553" t="s">
        <v>24</v>
      </c>
      <c r="K22" s="553" t="s">
        <v>24</v>
      </c>
      <c r="L22" s="548">
        <v>2.86</v>
      </c>
      <c r="M22" s="547">
        <v>4.265491928757924</v>
      </c>
      <c r="N22" s="553" t="s">
        <v>24</v>
      </c>
      <c r="O22" s="510">
        <v>4304.797485880052</v>
      </c>
      <c r="P22" s="536">
        <v>455.3</v>
      </c>
      <c r="Q22" s="524"/>
      <c r="R22" s="541" t="s">
        <v>28</v>
      </c>
      <c r="S22" s="510">
        <v>853142</v>
      </c>
      <c r="T22" s="510">
        <v>2539738</v>
      </c>
      <c r="U22" s="510">
        <v>1275762</v>
      </c>
      <c r="V22" s="510">
        <v>1263976</v>
      </c>
      <c r="W22" s="510">
        <v>2524712</v>
      </c>
      <c r="X22" s="510">
        <v>1266254</v>
      </c>
      <c r="Y22" s="510">
        <v>1258458</v>
      </c>
      <c r="Z22" s="506">
        <v>15026</v>
      </c>
      <c r="AA22" s="505">
        <v>9508</v>
      </c>
      <c r="AB22" s="506">
        <v>5518</v>
      </c>
      <c r="AC22" s="538">
        <v>-0.1997450130682771</v>
      </c>
      <c r="AD22" s="537">
        <v>2.9769229506928507</v>
      </c>
      <c r="AE22" s="14">
        <v>186250</v>
      </c>
      <c r="AF22" s="510">
        <v>2867.88093678719</v>
      </c>
      <c r="AG22" s="542">
        <v>885.58</v>
      </c>
      <c r="AH22" s="515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6"/>
      <c r="BH22" s="506"/>
      <c r="BI22" s="506"/>
      <c r="BJ22" s="506"/>
      <c r="BK22" s="506"/>
      <c r="BL22" s="506"/>
      <c r="BM22" s="506"/>
      <c r="BN22" s="506"/>
      <c r="BO22" s="506"/>
      <c r="BP22" s="506"/>
      <c r="BQ22" s="506"/>
      <c r="BR22" s="506"/>
      <c r="BS22" s="506"/>
      <c r="BT22" s="506"/>
      <c r="BU22" s="506"/>
      <c r="BV22" s="506"/>
      <c r="BW22" s="506"/>
      <c r="BX22" s="506"/>
      <c r="BY22" s="506"/>
      <c r="BZ22" s="506"/>
      <c r="CA22" s="506"/>
      <c r="CB22" s="506"/>
      <c r="CC22" s="506"/>
      <c r="CD22" s="506"/>
      <c r="CE22" s="506"/>
      <c r="CF22" s="506"/>
      <c r="CG22" s="506"/>
      <c r="CH22" s="506"/>
      <c r="CI22" s="506"/>
      <c r="CJ22" s="506"/>
      <c r="CK22" s="506"/>
      <c r="CL22" s="506"/>
      <c r="CM22" s="506"/>
      <c r="CN22" s="506"/>
      <c r="CO22" s="506"/>
      <c r="CP22" s="506"/>
      <c r="CQ22" s="506"/>
      <c r="CR22" s="506"/>
      <c r="CS22" s="506"/>
      <c r="CT22" s="506"/>
      <c r="CU22" s="506"/>
      <c r="CV22" s="506"/>
      <c r="CW22" s="506"/>
      <c r="CX22" s="506"/>
      <c r="CY22" s="506"/>
      <c r="CZ22" s="506"/>
      <c r="DA22" s="506"/>
      <c r="DB22" s="506"/>
      <c r="DC22" s="506"/>
      <c r="DD22" s="506"/>
      <c r="DE22" s="506"/>
      <c r="DF22" s="506"/>
      <c r="DG22" s="506"/>
      <c r="DH22" s="506"/>
      <c r="DI22" s="506"/>
      <c r="DJ22" s="506"/>
      <c r="DK22" s="506"/>
      <c r="DL22" s="506"/>
      <c r="DM22" s="506"/>
      <c r="DN22" s="506"/>
      <c r="DO22" s="506"/>
      <c r="DP22" s="506"/>
      <c r="DQ22" s="506"/>
      <c r="DR22" s="506"/>
      <c r="DS22" s="506"/>
      <c r="DT22" s="506"/>
      <c r="DU22" s="506"/>
      <c r="DV22" s="506"/>
      <c r="DW22" s="506"/>
      <c r="DX22" s="506"/>
      <c r="DY22" s="506"/>
      <c r="DZ22" s="506"/>
      <c r="EA22" s="506"/>
      <c r="EB22" s="506"/>
      <c r="EC22" s="506"/>
      <c r="ED22" s="506"/>
      <c r="EE22" s="506"/>
      <c r="EF22" s="506"/>
      <c r="EG22" s="506"/>
      <c r="EH22" s="506"/>
      <c r="EI22" s="506"/>
      <c r="EJ22" s="506"/>
      <c r="EK22" s="506"/>
      <c r="EL22" s="506"/>
      <c r="EM22" s="506"/>
      <c r="EN22" s="506"/>
      <c r="EO22" s="506"/>
      <c r="EP22" s="506"/>
      <c r="EQ22" s="506"/>
      <c r="ER22" s="506"/>
      <c r="ES22" s="506"/>
      <c r="ET22" s="506"/>
      <c r="EU22" s="506"/>
      <c r="EV22" s="506"/>
      <c r="EW22" s="506"/>
      <c r="EX22" s="506"/>
      <c r="EY22" s="506"/>
      <c r="EZ22" s="506"/>
      <c r="FA22" s="506"/>
      <c r="FB22" s="506"/>
      <c r="FC22" s="506"/>
      <c r="FD22" s="506"/>
      <c r="FE22" s="506"/>
      <c r="FF22" s="506"/>
      <c r="FG22" s="506"/>
      <c r="FH22" s="506"/>
      <c r="FI22" s="506"/>
      <c r="FJ22" s="506"/>
      <c r="FK22" s="506"/>
      <c r="FL22" s="506"/>
      <c r="FM22" s="506"/>
      <c r="FN22" s="506"/>
      <c r="FO22" s="506"/>
      <c r="FP22" s="506"/>
      <c r="FQ22" s="506"/>
      <c r="FR22" s="506"/>
      <c r="FS22" s="506"/>
      <c r="FT22" s="506"/>
      <c r="FU22" s="506"/>
      <c r="FV22" s="506"/>
      <c r="FW22" s="506"/>
      <c r="FX22" s="506"/>
      <c r="FY22" s="506"/>
      <c r="FZ22" s="506"/>
      <c r="GA22" s="506"/>
      <c r="GB22" s="506"/>
      <c r="GC22" s="506"/>
      <c r="GD22" s="506"/>
      <c r="GE22" s="506"/>
      <c r="GF22" s="506"/>
      <c r="GG22" s="506"/>
      <c r="GH22" s="506"/>
      <c r="GI22" s="506"/>
      <c r="GJ22" s="506"/>
      <c r="GK22" s="506"/>
      <c r="GL22" s="506"/>
      <c r="GM22" s="506"/>
      <c r="GN22" s="506"/>
      <c r="GO22" s="506"/>
      <c r="GP22" s="506"/>
      <c r="GQ22" s="506"/>
      <c r="GR22" s="506"/>
      <c r="GS22" s="506"/>
      <c r="GT22" s="506"/>
      <c r="GU22" s="506"/>
      <c r="GV22" s="506"/>
      <c r="GW22" s="506"/>
      <c r="GX22" s="506"/>
      <c r="GY22" s="506"/>
      <c r="GZ22" s="506"/>
      <c r="HA22" s="506"/>
      <c r="HB22" s="506"/>
      <c r="HC22" s="506"/>
      <c r="HD22" s="506"/>
      <c r="HE22" s="506"/>
      <c r="HF22" s="506"/>
      <c r="HG22" s="506"/>
      <c r="HH22" s="506"/>
      <c r="HI22" s="506"/>
      <c r="HJ22" s="506"/>
      <c r="HK22" s="506"/>
      <c r="HL22" s="506"/>
      <c r="HM22" s="506"/>
      <c r="HN22" s="506"/>
      <c r="HO22" s="506"/>
      <c r="HP22" s="506"/>
      <c r="HQ22" s="506"/>
      <c r="HR22" s="506"/>
      <c r="HS22" s="506"/>
      <c r="HT22" s="506"/>
      <c r="HU22" s="506"/>
      <c r="HV22" s="506"/>
      <c r="HW22" s="506"/>
      <c r="HX22" s="506"/>
      <c r="HY22" s="506"/>
      <c r="HZ22" s="506"/>
      <c r="IA22" s="506"/>
      <c r="IB22" s="506"/>
      <c r="IC22" s="506"/>
      <c r="ID22" s="506"/>
      <c r="IE22" s="506"/>
      <c r="IF22" s="506"/>
      <c r="IG22" s="506"/>
      <c r="IH22" s="506"/>
      <c r="II22" s="506"/>
      <c r="IJ22" s="506"/>
      <c r="IK22" s="506"/>
      <c r="IL22" s="506"/>
      <c r="IM22" s="506"/>
      <c r="IN22" s="506"/>
      <c r="IO22" s="506"/>
      <c r="IP22" s="506"/>
      <c r="IQ22" s="506"/>
      <c r="IR22" s="506"/>
      <c r="IS22" s="506"/>
      <c r="IT22" s="506"/>
      <c r="IU22" s="506"/>
      <c r="IV22" s="506"/>
    </row>
    <row r="23" spans="1:256" s="504" customFormat="1" ht="21" customHeight="1">
      <c r="A23" s="541" t="s">
        <v>181</v>
      </c>
      <c r="B23" s="510">
        <v>477824</v>
      </c>
      <c r="C23" s="510">
        <v>2012039</v>
      </c>
      <c r="D23" s="510">
        <v>996783</v>
      </c>
      <c r="E23" s="510">
        <v>1015256</v>
      </c>
      <c r="F23" s="551" t="s">
        <v>24</v>
      </c>
      <c r="G23" s="551" t="s">
        <v>24</v>
      </c>
      <c r="H23" s="551" t="s">
        <v>24</v>
      </c>
      <c r="I23" s="553" t="s">
        <v>24</v>
      </c>
      <c r="J23" s="553" t="s">
        <v>24</v>
      </c>
      <c r="K23" s="553" t="s">
        <v>24</v>
      </c>
      <c r="L23" s="548">
        <v>2.72</v>
      </c>
      <c r="M23" s="547">
        <v>4.210837044602196</v>
      </c>
      <c r="N23" s="553" t="s">
        <v>24</v>
      </c>
      <c r="O23" s="510">
        <v>4421.092067677433</v>
      </c>
      <c r="P23" s="536">
        <v>455.1</v>
      </c>
      <c r="Q23" s="524"/>
      <c r="R23" s="541" t="s">
        <v>29</v>
      </c>
      <c r="S23" s="555">
        <v>865766</v>
      </c>
      <c r="T23" s="510">
        <v>2525836</v>
      </c>
      <c r="U23" s="510">
        <v>1268066</v>
      </c>
      <c r="V23" s="510">
        <v>1257770</v>
      </c>
      <c r="W23" s="510">
        <v>2511306</v>
      </c>
      <c r="X23" s="510">
        <v>1259092</v>
      </c>
      <c r="Y23" s="510">
        <v>1252214</v>
      </c>
      <c r="Z23" s="505">
        <v>14530</v>
      </c>
      <c r="AA23" s="505">
        <v>8974</v>
      </c>
      <c r="AB23" s="505">
        <v>5556</v>
      </c>
      <c r="AC23" s="538">
        <v>-0.5503920286194353</v>
      </c>
      <c r="AD23" s="537">
        <v>2.9174580660363194</v>
      </c>
      <c r="AE23" s="14">
        <v>195419</v>
      </c>
      <c r="AF23" s="510">
        <v>2855.794496076702</v>
      </c>
      <c r="AG23" s="542">
        <v>884.46</v>
      </c>
      <c r="AH23" s="515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506"/>
      <c r="BU23" s="506"/>
      <c r="BV23" s="506"/>
      <c r="BW23" s="506"/>
      <c r="BX23" s="506"/>
      <c r="BY23" s="506"/>
      <c r="BZ23" s="506"/>
      <c r="CA23" s="506"/>
      <c r="CB23" s="506"/>
      <c r="CC23" s="506"/>
      <c r="CD23" s="506"/>
      <c r="CE23" s="506"/>
      <c r="CF23" s="506"/>
      <c r="CG23" s="506"/>
      <c r="CH23" s="506"/>
      <c r="CI23" s="506"/>
      <c r="CJ23" s="506"/>
      <c r="CK23" s="506"/>
      <c r="CL23" s="506"/>
      <c r="CM23" s="506"/>
      <c r="CN23" s="506"/>
      <c r="CO23" s="506"/>
      <c r="CP23" s="506"/>
      <c r="CQ23" s="506"/>
      <c r="CR23" s="506"/>
      <c r="CS23" s="506"/>
      <c r="CT23" s="506"/>
      <c r="CU23" s="506"/>
      <c r="CV23" s="506"/>
      <c r="CW23" s="506"/>
      <c r="CX23" s="506"/>
      <c r="CY23" s="506"/>
      <c r="CZ23" s="506"/>
      <c r="DA23" s="506"/>
      <c r="DB23" s="506"/>
      <c r="DC23" s="506"/>
      <c r="DD23" s="506"/>
      <c r="DE23" s="506"/>
      <c r="DF23" s="506"/>
      <c r="DG23" s="506"/>
      <c r="DH23" s="506"/>
      <c r="DI23" s="506"/>
      <c r="DJ23" s="506"/>
      <c r="DK23" s="506"/>
      <c r="DL23" s="506"/>
      <c r="DM23" s="506"/>
      <c r="DN23" s="506"/>
      <c r="DO23" s="506"/>
      <c r="DP23" s="506"/>
      <c r="DQ23" s="506"/>
      <c r="DR23" s="506"/>
      <c r="DS23" s="506"/>
      <c r="DT23" s="506"/>
      <c r="DU23" s="506"/>
      <c r="DV23" s="506"/>
      <c r="DW23" s="506"/>
      <c r="DX23" s="506"/>
      <c r="DY23" s="506"/>
      <c r="DZ23" s="506"/>
      <c r="EA23" s="506"/>
      <c r="EB23" s="506"/>
      <c r="EC23" s="506"/>
      <c r="ED23" s="506"/>
      <c r="EE23" s="506"/>
      <c r="EF23" s="506"/>
      <c r="EG23" s="506"/>
      <c r="EH23" s="506"/>
      <c r="EI23" s="506"/>
      <c r="EJ23" s="506"/>
      <c r="EK23" s="506"/>
      <c r="EL23" s="506"/>
      <c r="EM23" s="506"/>
      <c r="EN23" s="506"/>
      <c r="EO23" s="506"/>
      <c r="EP23" s="506"/>
      <c r="EQ23" s="506"/>
      <c r="ER23" s="506"/>
      <c r="ES23" s="506"/>
      <c r="ET23" s="506"/>
      <c r="EU23" s="506"/>
      <c r="EV23" s="506"/>
      <c r="EW23" s="506"/>
      <c r="EX23" s="506"/>
      <c r="EY23" s="506"/>
      <c r="EZ23" s="506"/>
      <c r="FA23" s="506"/>
      <c r="FB23" s="506"/>
      <c r="FC23" s="506"/>
      <c r="FD23" s="506"/>
      <c r="FE23" s="506"/>
      <c r="FF23" s="506"/>
      <c r="FG23" s="506"/>
      <c r="FH23" s="506"/>
      <c r="FI23" s="506"/>
      <c r="FJ23" s="506"/>
      <c r="FK23" s="506"/>
      <c r="FL23" s="506"/>
      <c r="FM23" s="506"/>
      <c r="FN23" s="506"/>
      <c r="FO23" s="506"/>
      <c r="FP23" s="506"/>
      <c r="FQ23" s="506"/>
      <c r="FR23" s="506"/>
      <c r="FS23" s="506"/>
      <c r="FT23" s="506"/>
      <c r="FU23" s="506"/>
      <c r="FV23" s="506"/>
      <c r="FW23" s="506"/>
      <c r="FX23" s="506"/>
      <c r="FY23" s="506"/>
      <c r="FZ23" s="506"/>
      <c r="GA23" s="506"/>
      <c r="GB23" s="506"/>
      <c r="GC23" s="506"/>
      <c r="GD23" s="506"/>
      <c r="GE23" s="506"/>
      <c r="GF23" s="506"/>
      <c r="GG23" s="506"/>
      <c r="GH23" s="506"/>
      <c r="GI23" s="506"/>
      <c r="GJ23" s="506"/>
      <c r="GK23" s="506"/>
      <c r="GL23" s="506"/>
      <c r="GM23" s="506"/>
      <c r="GN23" s="506"/>
      <c r="GO23" s="506"/>
      <c r="GP23" s="506"/>
      <c r="GQ23" s="506"/>
      <c r="GR23" s="506"/>
      <c r="GS23" s="506"/>
      <c r="GT23" s="506"/>
      <c r="GU23" s="506"/>
      <c r="GV23" s="506"/>
      <c r="GW23" s="506"/>
      <c r="GX23" s="506"/>
      <c r="GY23" s="506"/>
      <c r="GZ23" s="506"/>
      <c r="HA23" s="506"/>
      <c r="HB23" s="506"/>
      <c r="HC23" s="506"/>
      <c r="HD23" s="506"/>
      <c r="HE23" s="506"/>
      <c r="HF23" s="506"/>
      <c r="HG23" s="506"/>
      <c r="HH23" s="506"/>
      <c r="HI23" s="506"/>
      <c r="HJ23" s="506"/>
      <c r="HK23" s="506"/>
      <c r="HL23" s="506"/>
      <c r="HM23" s="506"/>
      <c r="HN23" s="506"/>
      <c r="HO23" s="506"/>
      <c r="HP23" s="506"/>
      <c r="HQ23" s="506"/>
      <c r="HR23" s="506"/>
      <c r="HS23" s="506"/>
      <c r="HT23" s="506"/>
      <c r="HU23" s="506"/>
      <c r="HV23" s="506"/>
      <c r="HW23" s="506"/>
      <c r="HX23" s="506"/>
      <c r="HY23" s="506"/>
      <c r="HZ23" s="506"/>
      <c r="IA23" s="506"/>
      <c r="IB23" s="506"/>
      <c r="IC23" s="506"/>
      <c r="ID23" s="506"/>
      <c r="IE23" s="506"/>
      <c r="IF23" s="506"/>
      <c r="IG23" s="506"/>
      <c r="IH23" s="506"/>
      <c r="II23" s="506"/>
      <c r="IJ23" s="506"/>
      <c r="IK23" s="506"/>
      <c r="IL23" s="506"/>
      <c r="IM23" s="506"/>
      <c r="IN23" s="506"/>
      <c r="IO23" s="506"/>
      <c r="IP23" s="506"/>
      <c r="IQ23" s="506"/>
      <c r="IR23" s="506"/>
      <c r="IS23" s="506"/>
      <c r="IT23" s="506"/>
      <c r="IU23" s="506"/>
      <c r="IV23" s="506"/>
    </row>
    <row r="24" spans="1:256" s="504" customFormat="1" ht="21" customHeight="1">
      <c r="A24" s="541" t="s">
        <v>182</v>
      </c>
      <c r="B24" s="510">
        <v>501724</v>
      </c>
      <c r="C24" s="510">
        <v>2029853</v>
      </c>
      <c r="D24" s="510">
        <v>1005364</v>
      </c>
      <c r="E24" s="510">
        <v>1024489</v>
      </c>
      <c r="F24" s="551">
        <v>2028370</v>
      </c>
      <c r="G24" s="551" t="s">
        <v>24</v>
      </c>
      <c r="H24" s="551" t="s">
        <v>24</v>
      </c>
      <c r="I24" s="553">
        <v>1483</v>
      </c>
      <c r="J24" s="553" t="s">
        <v>24</v>
      </c>
      <c r="K24" s="553" t="s">
        <v>24</v>
      </c>
      <c r="L24" s="548">
        <v>0.89</v>
      </c>
      <c r="M24" s="547">
        <v>4.045756232510304</v>
      </c>
      <c r="N24" s="554">
        <v>61837</v>
      </c>
      <c r="O24" s="510">
        <v>4460.627170043511</v>
      </c>
      <c r="P24" s="536">
        <v>455.06</v>
      </c>
      <c r="Q24" s="524"/>
      <c r="R24" s="541" t="s">
        <v>207</v>
      </c>
      <c r="S24" s="555">
        <v>875173</v>
      </c>
      <c r="T24" s="510">
        <v>2513219</v>
      </c>
      <c r="U24" s="510">
        <v>1261391</v>
      </c>
      <c r="V24" s="510">
        <v>1251828</v>
      </c>
      <c r="W24" s="510">
        <v>2496115</v>
      </c>
      <c r="X24" s="510">
        <v>1250849</v>
      </c>
      <c r="Y24" s="510">
        <v>1245266</v>
      </c>
      <c r="Z24" s="505">
        <v>17104</v>
      </c>
      <c r="AA24" s="505">
        <v>10542</v>
      </c>
      <c r="AB24" s="505">
        <v>6562</v>
      </c>
      <c r="AC24" s="538">
        <v>-0.5020254900189757</v>
      </c>
      <c r="AD24" s="537">
        <v>2.871682513057418</v>
      </c>
      <c r="AE24" s="14">
        <v>206158</v>
      </c>
      <c r="AF24" s="510">
        <v>2841.947010731288</v>
      </c>
      <c r="AG24" s="542">
        <v>884.33</v>
      </c>
      <c r="AH24" s="515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6"/>
      <c r="BP24" s="506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506"/>
      <c r="DL24" s="506"/>
      <c r="DM24" s="506"/>
      <c r="DN24" s="506"/>
      <c r="DO24" s="506"/>
      <c r="DP24" s="506"/>
      <c r="DQ24" s="506"/>
      <c r="DR24" s="506"/>
      <c r="DS24" s="506"/>
      <c r="DT24" s="506"/>
      <c r="DU24" s="506"/>
      <c r="DV24" s="506"/>
      <c r="DW24" s="506"/>
      <c r="DX24" s="506"/>
      <c r="DY24" s="506"/>
      <c r="DZ24" s="506"/>
      <c r="EA24" s="506"/>
      <c r="EB24" s="506"/>
      <c r="EC24" s="506"/>
      <c r="ED24" s="506"/>
      <c r="EE24" s="506"/>
      <c r="EF24" s="506"/>
      <c r="EG24" s="506"/>
      <c r="EH24" s="506"/>
      <c r="EI24" s="506"/>
      <c r="EJ24" s="506"/>
      <c r="EK24" s="506"/>
      <c r="EL24" s="506"/>
      <c r="EM24" s="506"/>
      <c r="EN24" s="506"/>
      <c r="EO24" s="506"/>
      <c r="EP24" s="506"/>
      <c r="EQ24" s="506"/>
      <c r="ER24" s="506"/>
      <c r="ES24" s="506"/>
      <c r="ET24" s="506"/>
      <c r="EU24" s="506"/>
      <c r="EV24" s="506"/>
      <c r="EW24" s="506"/>
      <c r="EX24" s="506"/>
      <c r="EY24" s="506"/>
      <c r="EZ24" s="506"/>
      <c r="FA24" s="506"/>
      <c r="FB24" s="506"/>
      <c r="FC24" s="506"/>
      <c r="FD24" s="506"/>
      <c r="FE24" s="506"/>
      <c r="FF24" s="506"/>
      <c r="FG24" s="506"/>
      <c r="FH24" s="506"/>
      <c r="FI24" s="506"/>
      <c r="FJ24" s="506"/>
      <c r="FK24" s="506"/>
      <c r="FL24" s="506"/>
      <c r="FM24" s="506"/>
      <c r="FN24" s="506"/>
      <c r="FO24" s="506"/>
      <c r="FP24" s="506"/>
      <c r="FQ24" s="506"/>
      <c r="FR24" s="506"/>
      <c r="FS24" s="506"/>
      <c r="FT24" s="506"/>
      <c r="FU24" s="506"/>
      <c r="FV24" s="506"/>
      <c r="FW24" s="506"/>
      <c r="FX24" s="506"/>
      <c r="FY24" s="506"/>
      <c r="FZ24" s="506"/>
      <c r="GA24" s="506"/>
      <c r="GB24" s="506"/>
      <c r="GC24" s="506"/>
      <c r="GD24" s="506"/>
      <c r="GE24" s="506"/>
      <c r="GF24" s="506"/>
      <c r="GG24" s="506"/>
      <c r="GH24" s="506"/>
      <c r="GI24" s="506"/>
      <c r="GJ24" s="506"/>
      <c r="GK24" s="506"/>
      <c r="GL24" s="506"/>
      <c r="GM24" s="506"/>
      <c r="GN24" s="506"/>
      <c r="GO24" s="506"/>
      <c r="GP24" s="506"/>
      <c r="GQ24" s="506"/>
      <c r="GR24" s="506"/>
      <c r="GS24" s="506"/>
      <c r="GT24" s="506"/>
      <c r="GU24" s="506"/>
      <c r="GV24" s="506"/>
      <c r="GW24" s="506"/>
      <c r="GX24" s="506"/>
      <c r="GY24" s="506"/>
      <c r="GZ24" s="506"/>
      <c r="HA24" s="506"/>
      <c r="HB24" s="506"/>
      <c r="HC24" s="506"/>
      <c r="HD24" s="506"/>
      <c r="HE24" s="506"/>
      <c r="HF24" s="506"/>
      <c r="HG24" s="506"/>
      <c r="HH24" s="506"/>
      <c r="HI24" s="506"/>
      <c r="HJ24" s="506"/>
      <c r="HK24" s="506"/>
      <c r="HL24" s="506"/>
      <c r="HM24" s="506"/>
      <c r="HN24" s="506"/>
      <c r="HO24" s="506"/>
      <c r="HP24" s="506"/>
      <c r="HQ24" s="506"/>
      <c r="HR24" s="506"/>
      <c r="HS24" s="506"/>
      <c r="HT24" s="506"/>
      <c r="HU24" s="506"/>
      <c r="HV24" s="506"/>
      <c r="HW24" s="506"/>
      <c r="HX24" s="506"/>
      <c r="HY24" s="506"/>
      <c r="HZ24" s="506"/>
      <c r="IA24" s="506"/>
      <c r="IB24" s="506"/>
      <c r="IC24" s="506"/>
      <c r="ID24" s="506"/>
      <c r="IE24" s="506"/>
      <c r="IF24" s="506"/>
      <c r="IG24" s="506"/>
      <c r="IH24" s="506"/>
      <c r="II24" s="506"/>
      <c r="IJ24" s="506"/>
      <c r="IK24" s="506"/>
      <c r="IL24" s="506"/>
      <c r="IM24" s="506"/>
      <c r="IN24" s="506"/>
      <c r="IO24" s="506"/>
      <c r="IP24" s="506"/>
      <c r="IQ24" s="506"/>
      <c r="IR24" s="506"/>
      <c r="IS24" s="506"/>
      <c r="IT24" s="506"/>
      <c r="IU24" s="506"/>
      <c r="IV24" s="506"/>
    </row>
    <row r="25" spans="1:256" s="504" customFormat="1" ht="21" customHeight="1">
      <c r="A25" s="541" t="s">
        <v>155</v>
      </c>
      <c r="B25" s="510">
        <v>521808</v>
      </c>
      <c r="C25" s="510">
        <v>2092989</v>
      </c>
      <c r="D25" s="510">
        <v>1037965</v>
      </c>
      <c r="E25" s="510">
        <v>1055024</v>
      </c>
      <c r="F25" s="552" t="s">
        <v>24</v>
      </c>
      <c r="G25" s="551" t="s">
        <v>24</v>
      </c>
      <c r="H25" s="551" t="s">
        <v>24</v>
      </c>
      <c r="I25" s="551" t="s">
        <v>24</v>
      </c>
      <c r="J25" s="13" t="s">
        <v>24</v>
      </c>
      <c r="K25" s="554" t="s">
        <v>24</v>
      </c>
      <c r="L25" s="548">
        <v>3.11</v>
      </c>
      <c r="M25" s="547">
        <v>4.0110327936712356</v>
      </c>
      <c r="N25" s="13" t="s">
        <v>24</v>
      </c>
      <c r="O25" s="510">
        <v>4595.733608537174</v>
      </c>
      <c r="P25" s="536">
        <v>455.42</v>
      </c>
      <c r="Q25" s="524"/>
      <c r="R25" s="541" t="s">
        <v>244</v>
      </c>
      <c r="S25" s="510">
        <v>883920</v>
      </c>
      <c r="T25" s="510">
        <v>2512670</v>
      </c>
      <c r="U25" s="510">
        <v>1259705</v>
      </c>
      <c r="V25" s="510">
        <v>1252965</v>
      </c>
      <c r="W25" s="510">
        <v>2493261</v>
      </c>
      <c r="X25" s="553">
        <v>1248233</v>
      </c>
      <c r="Y25" s="553">
        <v>1245028</v>
      </c>
      <c r="Z25" s="505">
        <v>19409</v>
      </c>
      <c r="AA25" s="505">
        <v>11472</v>
      </c>
      <c r="AB25" s="505">
        <v>7937</v>
      </c>
      <c r="AC25" s="538">
        <v>-0.021849267910230948</v>
      </c>
      <c r="AD25" s="537">
        <v>2.84264413069056</v>
      </c>
      <c r="AE25" s="551">
        <v>220985</v>
      </c>
      <c r="AF25" s="553">
        <v>2842.097524007737</v>
      </c>
      <c r="AG25" s="524">
        <v>884.1</v>
      </c>
      <c r="AH25" s="515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  <c r="BA25" s="506"/>
      <c r="BB25" s="506"/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6"/>
      <c r="BR25" s="506"/>
      <c r="BS25" s="506"/>
      <c r="BT25" s="506"/>
      <c r="BU25" s="506"/>
      <c r="BV25" s="506"/>
      <c r="BW25" s="506"/>
      <c r="BX25" s="506"/>
      <c r="BY25" s="506"/>
      <c r="BZ25" s="506"/>
      <c r="CA25" s="506"/>
      <c r="CB25" s="506"/>
      <c r="CC25" s="506"/>
      <c r="CD25" s="506"/>
      <c r="CE25" s="506"/>
      <c r="CF25" s="506"/>
      <c r="CG25" s="506"/>
      <c r="CH25" s="506"/>
      <c r="CI25" s="506"/>
      <c r="CJ25" s="506"/>
      <c r="CK25" s="506"/>
      <c r="CL25" s="506"/>
      <c r="CM25" s="506"/>
      <c r="CN25" s="506"/>
      <c r="CO25" s="506"/>
      <c r="CP25" s="506"/>
      <c r="CQ25" s="506"/>
      <c r="CR25" s="506"/>
      <c r="CS25" s="506"/>
      <c r="CT25" s="506"/>
      <c r="CU25" s="506"/>
      <c r="CV25" s="506"/>
      <c r="CW25" s="506"/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506"/>
      <c r="DL25" s="506"/>
      <c r="DM25" s="506"/>
      <c r="DN25" s="506"/>
      <c r="DO25" s="506"/>
      <c r="DP25" s="506"/>
      <c r="DQ25" s="506"/>
      <c r="DR25" s="506"/>
      <c r="DS25" s="506"/>
      <c r="DT25" s="506"/>
      <c r="DU25" s="506"/>
      <c r="DV25" s="506"/>
      <c r="DW25" s="506"/>
      <c r="DX25" s="506"/>
      <c r="DY25" s="506"/>
      <c r="DZ25" s="506"/>
      <c r="EA25" s="506"/>
      <c r="EB25" s="506"/>
      <c r="EC25" s="506"/>
      <c r="ED25" s="506"/>
      <c r="EE25" s="506"/>
      <c r="EF25" s="506"/>
      <c r="EG25" s="506"/>
      <c r="EH25" s="506"/>
      <c r="EI25" s="506"/>
      <c r="EJ25" s="506"/>
      <c r="EK25" s="506"/>
      <c r="EL25" s="506"/>
      <c r="EM25" s="506"/>
      <c r="EN25" s="506"/>
      <c r="EO25" s="506"/>
      <c r="EP25" s="506"/>
      <c r="EQ25" s="506"/>
      <c r="ER25" s="506"/>
      <c r="ES25" s="506"/>
      <c r="ET25" s="506"/>
      <c r="EU25" s="506"/>
      <c r="EV25" s="506"/>
      <c r="EW25" s="506"/>
      <c r="EX25" s="506"/>
      <c r="EY25" s="506"/>
      <c r="EZ25" s="506"/>
      <c r="FA25" s="506"/>
      <c r="FB25" s="506"/>
      <c r="FC25" s="506"/>
      <c r="FD25" s="506"/>
      <c r="FE25" s="506"/>
      <c r="FF25" s="506"/>
      <c r="FG25" s="506"/>
      <c r="FH25" s="506"/>
      <c r="FI25" s="506"/>
      <c r="FJ25" s="506"/>
      <c r="FK25" s="506"/>
      <c r="FL25" s="506"/>
      <c r="FM25" s="506"/>
      <c r="FN25" s="506"/>
      <c r="FO25" s="506"/>
      <c r="FP25" s="506"/>
      <c r="FQ25" s="506"/>
      <c r="FR25" s="506"/>
      <c r="FS25" s="506"/>
      <c r="FT25" s="506"/>
      <c r="FU25" s="506"/>
      <c r="FV25" s="506"/>
      <c r="FW25" s="506"/>
      <c r="FX25" s="506"/>
      <c r="FY25" s="506"/>
      <c r="FZ25" s="506"/>
      <c r="GA25" s="506"/>
      <c r="GB25" s="506"/>
      <c r="GC25" s="506"/>
      <c r="GD25" s="506"/>
      <c r="GE25" s="506"/>
      <c r="GF25" s="506"/>
      <c r="GG25" s="506"/>
      <c r="GH25" s="506"/>
      <c r="GI25" s="506"/>
      <c r="GJ25" s="506"/>
      <c r="GK25" s="506"/>
      <c r="GL25" s="506"/>
      <c r="GM25" s="506"/>
      <c r="GN25" s="506"/>
      <c r="GO25" s="506"/>
      <c r="GP25" s="506"/>
      <c r="GQ25" s="506"/>
      <c r="GR25" s="506"/>
      <c r="GS25" s="506"/>
      <c r="GT25" s="506"/>
      <c r="GU25" s="506"/>
      <c r="GV25" s="506"/>
      <c r="GW25" s="506"/>
      <c r="GX25" s="506"/>
      <c r="GY25" s="506"/>
      <c r="GZ25" s="506"/>
      <c r="HA25" s="506"/>
      <c r="HB25" s="506"/>
      <c r="HC25" s="506"/>
      <c r="HD25" s="506"/>
      <c r="HE25" s="506"/>
      <c r="HF25" s="506"/>
      <c r="HG25" s="506"/>
      <c r="HH25" s="506"/>
      <c r="HI25" s="506"/>
      <c r="HJ25" s="506"/>
      <c r="HK25" s="506"/>
      <c r="HL25" s="506"/>
      <c r="HM25" s="506"/>
      <c r="HN25" s="506"/>
      <c r="HO25" s="506"/>
      <c r="HP25" s="506"/>
      <c r="HQ25" s="506"/>
      <c r="HR25" s="506"/>
      <c r="HS25" s="506"/>
      <c r="HT25" s="506"/>
      <c r="HU25" s="506"/>
      <c r="HV25" s="506"/>
      <c r="HW25" s="506"/>
      <c r="HX25" s="506"/>
      <c r="HY25" s="506"/>
      <c r="HZ25" s="506"/>
      <c r="IA25" s="506"/>
      <c r="IB25" s="506"/>
      <c r="IC25" s="506"/>
      <c r="ID25" s="506"/>
      <c r="IE25" s="506"/>
      <c r="IF25" s="506"/>
      <c r="IG25" s="506"/>
      <c r="IH25" s="506"/>
      <c r="II25" s="506"/>
      <c r="IJ25" s="506"/>
      <c r="IK25" s="506"/>
      <c r="IL25" s="506"/>
      <c r="IM25" s="506"/>
      <c r="IN25" s="506"/>
      <c r="IO25" s="506"/>
      <c r="IP25" s="506"/>
      <c r="IQ25" s="506"/>
      <c r="IR25" s="506"/>
      <c r="IS25" s="506"/>
      <c r="IT25" s="506"/>
      <c r="IU25" s="506"/>
      <c r="IV25" s="506"/>
    </row>
    <row r="26" spans="1:256" s="504" customFormat="1" ht="21" customHeight="1">
      <c r="A26" s="541" t="s">
        <v>156</v>
      </c>
      <c r="B26" s="510">
        <v>540904</v>
      </c>
      <c r="C26" s="510">
        <v>2165954</v>
      </c>
      <c r="D26" s="510">
        <v>1072610</v>
      </c>
      <c r="E26" s="510">
        <v>1093344</v>
      </c>
      <c r="F26" s="552">
        <v>2164645</v>
      </c>
      <c r="G26" s="551" t="s">
        <v>24</v>
      </c>
      <c r="H26" s="551" t="s">
        <v>24</v>
      </c>
      <c r="I26" s="551">
        <v>1309</v>
      </c>
      <c r="J26" s="13" t="s">
        <v>24</v>
      </c>
      <c r="K26" s="13" t="s">
        <v>24</v>
      </c>
      <c r="L26" s="548">
        <v>3.49</v>
      </c>
      <c r="M26" s="547">
        <v>4.0043223936225285</v>
      </c>
      <c r="N26" s="15" t="s">
        <v>24</v>
      </c>
      <c r="O26" s="510">
        <v>4756.575017568517</v>
      </c>
      <c r="P26" s="536">
        <v>455.36</v>
      </c>
      <c r="Q26" s="524"/>
      <c r="R26" s="541" t="s">
        <v>243</v>
      </c>
      <c r="S26" s="510">
        <v>894969</v>
      </c>
      <c r="T26" s="510">
        <v>2512604</v>
      </c>
      <c r="U26" s="510">
        <v>1258148</v>
      </c>
      <c r="V26" s="510">
        <v>1254456</v>
      </c>
      <c r="W26" s="510">
        <v>2492724</v>
      </c>
      <c r="X26" s="510">
        <v>1246873</v>
      </c>
      <c r="Y26" s="510">
        <v>1245851</v>
      </c>
      <c r="Z26" s="505">
        <v>19880</v>
      </c>
      <c r="AA26" s="505">
        <v>11275</v>
      </c>
      <c r="AB26" s="505">
        <v>8605</v>
      </c>
      <c r="AC26" s="538">
        <v>-0.002626687945492245</v>
      </c>
      <c r="AD26" s="537">
        <v>2.8074760131356506</v>
      </c>
      <c r="AE26" s="14">
        <v>232500</v>
      </c>
      <c r="AF26" s="510">
        <v>2841.990725031105</v>
      </c>
      <c r="AG26" s="542">
        <v>884.1</v>
      </c>
      <c r="AH26" s="515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6"/>
      <c r="BR26" s="506"/>
      <c r="BS26" s="506"/>
      <c r="BT26" s="506"/>
      <c r="BU26" s="506"/>
      <c r="BV26" s="506"/>
      <c r="BW26" s="506"/>
      <c r="BX26" s="506"/>
      <c r="BY26" s="506"/>
      <c r="BZ26" s="506"/>
      <c r="CA26" s="506"/>
      <c r="CB26" s="506"/>
      <c r="CC26" s="506"/>
      <c r="CD26" s="506"/>
      <c r="CE26" s="506"/>
      <c r="CF26" s="506"/>
      <c r="CG26" s="506"/>
      <c r="CH26" s="506"/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6"/>
      <c r="DK26" s="506"/>
      <c r="DL26" s="506"/>
      <c r="DM26" s="506"/>
      <c r="DN26" s="506"/>
      <c r="DO26" s="506"/>
      <c r="DP26" s="506"/>
      <c r="DQ26" s="506"/>
      <c r="DR26" s="506"/>
      <c r="DS26" s="506"/>
      <c r="DT26" s="506"/>
      <c r="DU26" s="506"/>
      <c r="DV26" s="506"/>
      <c r="DW26" s="506"/>
      <c r="DX26" s="506"/>
      <c r="DY26" s="506"/>
      <c r="DZ26" s="506"/>
      <c r="EA26" s="506"/>
      <c r="EB26" s="506"/>
      <c r="EC26" s="506"/>
      <c r="ED26" s="506"/>
      <c r="EE26" s="506"/>
      <c r="EF26" s="506"/>
      <c r="EG26" s="506"/>
      <c r="EH26" s="506"/>
      <c r="EI26" s="506"/>
      <c r="EJ26" s="506"/>
      <c r="EK26" s="506"/>
      <c r="EL26" s="506"/>
      <c r="EM26" s="506"/>
      <c r="EN26" s="506"/>
      <c r="EO26" s="506"/>
      <c r="EP26" s="506"/>
      <c r="EQ26" s="506"/>
      <c r="ER26" s="506"/>
      <c r="ES26" s="506"/>
      <c r="ET26" s="506"/>
      <c r="EU26" s="506"/>
      <c r="EV26" s="506"/>
      <c r="EW26" s="506"/>
      <c r="EX26" s="506"/>
      <c r="EY26" s="506"/>
      <c r="EZ26" s="506"/>
      <c r="FA26" s="506"/>
      <c r="FB26" s="506"/>
      <c r="FC26" s="506"/>
      <c r="FD26" s="506"/>
      <c r="FE26" s="506"/>
      <c r="FF26" s="506"/>
      <c r="FG26" s="506"/>
      <c r="FH26" s="506"/>
      <c r="FI26" s="506"/>
      <c r="FJ26" s="506"/>
      <c r="FK26" s="506"/>
      <c r="FL26" s="506"/>
      <c r="FM26" s="506"/>
      <c r="FN26" s="506"/>
      <c r="FO26" s="506"/>
      <c r="FP26" s="506"/>
      <c r="FQ26" s="506"/>
      <c r="FR26" s="506"/>
      <c r="FS26" s="506"/>
      <c r="FT26" s="506"/>
      <c r="FU26" s="506"/>
      <c r="FV26" s="506"/>
      <c r="FW26" s="506"/>
      <c r="FX26" s="506"/>
      <c r="FY26" s="506"/>
      <c r="FZ26" s="506"/>
      <c r="GA26" s="506"/>
      <c r="GB26" s="506"/>
      <c r="GC26" s="506"/>
      <c r="GD26" s="506"/>
      <c r="GE26" s="506"/>
      <c r="GF26" s="506"/>
      <c r="GG26" s="506"/>
      <c r="GH26" s="506"/>
      <c r="GI26" s="506"/>
      <c r="GJ26" s="506"/>
      <c r="GK26" s="506"/>
      <c r="GL26" s="506"/>
      <c r="GM26" s="506"/>
      <c r="GN26" s="506"/>
      <c r="GO26" s="506"/>
      <c r="GP26" s="506"/>
      <c r="GQ26" s="506"/>
      <c r="GR26" s="506"/>
      <c r="GS26" s="506"/>
      <c r="GT26" s="506"/>
      <c r="GU26" s="506"/>
      <c r="GV26" s="506"/>
      <c r="GW26" s="506"/>
      <c r="GX26" s="506"/>
      <c r="GY26" s="506"/>
      <c r="GZ26" s="506"/>
      <c r="HA26" s="506"/>
      <c r="HB26" s="506"/>
      <c r="HC26" s="506"/>
      <c r="HD26" s="506"/>
      <c r="HE26" s="506"/>
      <c r="HF26" s="506"/>
      <c r="HG26" s="506"/>
      <c r="HH26" s="506"/>
      <c r="HI26" s="506"/>
      <c r="HJ26" s="506"/>
      <c r="HK26" s="506"/>
      <c r="HL26" s="506"/>
      <c r="HM26" s="506"/>
      <c r="HN26" s="506"/>
      <c r="HO26" s="506"/>
      <c r="HP26" s="506"/>
      <c r="HQ26" s="506"/>
      <c r="HR26" s="506"/>
      <c r="HS26" s="506"/>
      <c r="HT26" s="506"/>
      <c r="HU26" s="506"/>
      <c r="HV26" s="506"/>
      <c r="HW26" s="506"/>
      <c r="HX26" s="506"/>
      <c r="HY26" s="506"/>
      <c r="HZ26" s="506"/>
      <c r="IA26" s="506"/>
      <c r="IB26" s="506"/>
      <c r="IC26" s="506"/>
      <c r="ID26" s="506"/>
      <c r="IE26" s="506"/>
      <c r="IF26" s="506"/>
      <c r="IG26" s="506"/>
      <c r="IH26" s="506"/>
      <c r="II26" s="506"/>
      <c r="IJ26" s="506"/>
      <c r="IK26" s="506"/>
      <c r="IL26" s="506"/>
      <c r="IM26" s="506"/>
      <c r="IN26" s="506"/>
      <c r="IO26" s="506"/>
      <c r="IP26" s="506"/>
      <c r="IQ26" s="506"/>
      <c r="IR26" s="506"/>
      <c r="IS26" s="506"/>
      <c r="IT26" s="506"/>
      <c r="IU26" s="506"/>
      <c r="IV26" s="506"/>
    </row>
    <row r="27" spans="1:256" s="504" customFormat="1" ht="21" customHeight="1">
      <c r="A27" s="541" t="s">
        <v>157</v>
      </c>
      <c r="B27" s="510">
        <v>568116</v>
      </c>
      <c r="C27" s="510">
        <v>2239418</v>
      </c>
      <c r="D27" s="510">
        <v>1112573</v>
      </c>
      <c r="E27" s="510">
        <v>1126845</v>
      </c>
      <c r="F27" s="549">
        <v>2238408</v>
      </c>
      <c r="G27" s="13" t="s">
        <v>24</v>
      </c>
      <c r="H27" s="13" t="s">
        <v>24</v>
      </c>
      <c r="I27" s="13">
        <v>1010</v>
      </c>
      <c r="J27" s="13" t="s">
        <v>24</v>
      </c>
      <c r="K27" s="13" t="s">
        <v>24</v>
      </c>
      <c r="L27" s="548">
        <v>3.39</v>
      </c>
      <c r="M27" s="547">
        <v>3.9418323018538466</v>
      </c>
      <c r="N27" s="13" t="s">
        <v>24</v>
      </c>
      <c r="O27" s="510">
        <v>4915.100302883982</v>
      </c>
      <c r="P27" s="536">
        <v>455.62</v>
      </c>
      <c r="Q27" s="524"/>
      <c r="R27" s="535" t="s">
        <v>354</v>
      </c>
      <c r="S27" s="510">
        <v>906470</v>
      </c>
      <c r="T27" s="510">
        <v>2509187</v>
      </c>
      <c r="U27" s="510">
        <v>1254593</v>
      </c>
      <c r="V27" s="510">
        <v>1254594</v>
      </c>
      <c r="W27" s="510">
        <v>2489781</v>
      </c>
      <c r="X27" s="510">
        <v>1243878</v>
      </c>
      <c r="Y27" s="510">
        <v>1245903</v>
      </c>
      <c r="Z27" s="543">
        <v>19406</v>
      </c>
      <c r="AA27" s="543">
        <v>10715</v>
      </c>
      <c r="AB27" s="543">
        <v>8691</v>
      </c>
      <c r="AC27" s="550">
        <v>-0.13599437078027418</v>
      </c>
      <c r="AD27" s="531">
        <v>2.7680860922038235</v>
      </c>
      <c r="AE27" s="543">
        <v>242370</v>
      </c>
      <c r="AF27" s="510">
        <v>2838.222086486364</v>
      </c>
      <c r="AG27" s="542">
        <v>884.07</v>
      </c>
      <c r="AH27" s="515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06"/>
      <c r="BQ27" s="506"/>
      <c r="BR27" s="506"/>
      <c r="BS27" s="506"/>
      <c r="BT27" s="506"/>
      <c r="BU27" s="506"/>
      <c r="BV27" s="506"/>
      <c r="BW27" s="506"/>
      <c r="BX27" s="506"/>
      <c r="BY27" s="506"/>
      <c r="BZ27" s="506"/>
      <c r="CA27" s="506"/>
      <c r="CB27" s="506"/>
      <c r="CC27" s="506"/>
      <c r="CD27" s="506"/>
      <c r="CE27" s="506"/>
      <c r="CF27" s="506"/>
      <c r="CG27" s="506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06"/>
      <c r="CY27" s="506"/>
      <c r="CZ27" s="506"/>
      <c r="DA27" s="506"/>
      <c r="DB27" s="506"/>
      <c r="DC27" s="506"/>
      <c r="DD27" s="506"/>
      <c r="DE27" s="506"/>
      <c r="DF27" s="506"/>
      <c r="DG27" s="506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06"/>
      <c r="EC27" s="506"/>
      <c r="ED27" s="506"/>
      <c r="EE27" s="506"/>
      <c r="EF27" s="506"/>
      <c r="EG27" s="506"/>
      <c r="EH27" s="506"/>
      <c r="EI27" s="506"/>
      <c r="EJ27" s="506"/>
      <c r="EK27" s="506"/>
      <c r="EL27" s="506"/>
      <c r="EM27" s="506"/>
      <c r="EN27" s="506"/>
      <c r="EO27" s="506"/>
      <c r="EP27" s="506"/>
      <c r="EQ27" s="506"/>
      <c r="ER27" s="506"/>
      <c r="ES27" s="506"/>
      <c r="ET27" s="506"/>
      <c r="EU27" s="506"/>
      <c r="EV27" s="506"/>
      <c r="EW27" s="506"/>
      <c r="EX27" s="506"/>
      <c r="EY27" s="506"/>
      <c r="EZ27" s="506"/>
      <c r="FA27" s="506"/>
      <c r="FB27" s="506"/>
      <c r="FC27" s="506"/>
      <c r="FD27" s="506"/>
      <c r="FE27" s="506"/>
      <c r="FF27" s="506"/>
      <c r="FG27" s="506"/>
      <c r="FH27" s="506"/>
      <c r="FI27" s="506"/>
      <c r="FJ27" s="506"/>
      <c r="FK27" s="506"/>
      <c r="FL27" s="506"/>
      <c r="FM27" s="506"/>
      <c r="FN27" s="506"/>
      <c r="FO27" s="506"/>
      <c r="FP27" s="506"/>
      <c r="FQ27" s="506"/>
      <c r="FR27" s="506"/>
      <c r="FS27" s="506"/>
      <c r="FT27" s="506"/>
      <c r="FU27" s="506"/>
      <c r="FV27" s="506"/>
      <c r="FW27" s="506"/>
      <c r="FX27" s="506"/>
      <c r="FY27" s="506"/>
      <c r="FZ27" s="506"/>
      <c r="GA27" s="506"/>
      <c r="GB27" s="506"/>
      <c r="GC27" s="506"/>
      <c r="GD27" s="506"/>
      <c r="GE27" s="506"/>
      <c r="GF27" s="506"/>
      <c r="GG27" s="506"/>
      <c r="GH27" s="506"/>
      <c r="GI27" s="506"/>
      <c r="GJ27" s="506"/>
      <c r="GK27" s="506"/>
      <c r="GL27" s="506"/>
      <c r="GM27" s="506"/>
      <c r="GN27" s="506"/>
      <c r="GO27" s="506"/>
      <c r="GP27" s="506"/>
      <c r="GQ27" s="506"/>
      <c r="GR27" s="506"/>
      <c r="GS27" s="506"/>
      <c r="GT27" s="506"/>
      <c r="GU27" s="506"/>
      <c r="GV27" s="506"/>
      <c r="GW27" s="506"/>
      <c r="GX27" s="506"/>
      <c r="GY27" s="506"/>
      <c r="GZ27" s="506"/>
      <c r="HA27" s="506"/>
      <c r="HB27" s="506"/>
      <c r="HC27" s="506"/>
      <c r="HD27" s="506"/>
      <c r="HE27" s="506"/>
      <c r="HF27" s="506"/>
      <c r="HG27" s="506"/>
      <c r="HH27" s="506"/>
      <c r="HI27" s="506"/>
      <c r="HJ27" s="506"/>
      <c r="HK27" s="506"/>
      <c r="HL27" s="506"/>
      <c r="HM27" s="506"/>
      <c r="HN27" s="506"/>
      <c r="HO27" s="506"/>
      <c r="HP27" s="506"/>
      <c r="HQ27" s="506"/>
      <c r="HR27" s="506"/>
      <c r="HS27" s="506"/>
      <c r="HT27" s="506"/>
      <c r="HU27" s="506"/>
      <c r="HV27" s="506"/>
      <c r="HW27" s="506"/>
      <c r="HX27" s="506"/>
      <c r="HY27" s="506"/>
      <c r="HZ27" s="506"/>
      <c r="IA27" s="506"/>
      <c r="IB27" s="506"/>
      <c r="IC27" s="506"/>
      <c r="ID27" s="506"/>
      <c r="IE27" s="506"/>
      <c r="IF27" s="506"/>
      <c r="IG27" s="506"/>
      <c r="IH27" s="506"/>
      <c r="II27" s="506"/>
      <c r="IJ27" s="506"/>
      <c r="IK27" s="506"/>
      <c r="IL27" s="506"/>
      <c r="IM27" s="506"/>
      <c r="IN27" s="506"/>
      <c r="IO27" s="506"/>
      <c r="IP27" s="506"/>
      <c r="IQ27" s="506"/>
      <c r="IR27" s="506"/>
      <c r="IS27" s="506"/>
      <c r="IT27" s="506"/>
      <c r="IU27" s="506"/>
      <c r="IV27" s="506"/>
    </row>
    <row r="28" spans="1:256" s="504" customFormat="1" ht="21" customHeight="1">
      <c r="A28" s="541" t="s">
        <v>158</v>
      </c>
      <c r="B28" s="510">
        <v>591138</v>
      </c>
      <c r="C28" s="510">
        <v>2288441</v>
      </c>
      <c r="D28" s="510">
        <v>1138375</v>
      </c>
      <c r="E28" s="510">
        <v>1150066</v>
      </c>
      <c r="F28" s="549">
        <v>2287200</v>
      </c>
      <c r="G28" s="13" t="s">
        <v>24</v>
      </c>
      <c r="H28" s="13" t="s">
        <v>24</v>
      </c>
      <c r="I28" s="13">
        <v>1241</v>
      </c>
      <c r="J28" s="13" t="s">
        <v>24</v>
      </c>
      <c r="K28" s="13" t="s">
        <v>24</v>
      </c>
      <c r="L28" s="548">
        <v>2.19</v>
      </c>
      <c r="M28" s="547">
        <v>3.871246646299172</v>
      </c>
      <c r="N28" s="13" t="s">
        <v>24</v>
      </c>
      <c r="O28" s="510">
        <v>5022.696545366753</v>
      </c>
      <c r="P28" s="536">
        <v>455.62</v>
      </c>
      <c r="Q28" s="524"/>
      <c r="R28" s="535" t="s">
        <v>373</v>
      </c>
      <c r="S28" s="545">
        <v>934598</v>
      </c>
      <c r="T28" s="510">
        <v>2532077</v>
      </c>
      <c r="U28" s="510">
        <v>1266569</v>
      </c>
      <c r="V28" s="510">
        <v>1265508</v>
      </c>
      <c r="W28" s="510">
        <v>2511676</v>
      </c>
      <c r="X28" s="544">
        <v>1255245</v>
      </c>
      <c r="Y28" s="544">
        <v>1256431</v>
      </c>
      <c r="Z28" s="543">
        <v>20401</v>
      </c>
      <c r="AA28" s="543">
        <v>11324</v>
      </c>
      <c r="AB28" s="543">
        <v>9077</v>
      </c>
      <c r="AC28" s="538">
        <v>0.9122476722540009</v>
      </c>
      <c r="AD28" s="531">
        <v>2.7092685839259234</v>
      </c>
      <c r="AE28" s="543">
        <v>252084</v>
      </c>
      <c r="AF28" s="510">
        <v>2864.016513969008</v>
      </c>
      <c r="AG28" s="542">
        <v>884.1</v>
      </c>
      <c r="AH28" s="515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/>
      <c r="BR28" s="506"/>
      <c r="BS28" s="506"/>
      <c r="BT28" s="506"/>
      <c r="BU28" s="506"/>
      <c r="BV28" s="506"/>
      <c r="BW28" s="506"/>
      <c r="BX28" s="506"/>
      <c r="BY28" s="506"/>
      <c r="BZ28" s="506"/>
      <c r="CA28" s="506"/>
      <c r="CB28" s="506"/>
      <c r="CC28" s="506"/>
      <c r="CD28" s="506"/>
      <c r="CE28" s="506"/>
      <c r="CF28" s="506"/>
      <c r="CG28" s="506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06"/>
      <c r="CY28" s="506"/>
      <c r="CZ28" s="506"/>
      <c r="DA28" s="506"/>
      <c r="DB28" s="506"/>
      <c r="DC28" s="506"/>
      <c r="DD28" s="506"/>
      <c r="DE28" s="506"/>
      <c r="DF28" s="506"/>
      <c r="DG28" s="506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06"/>
      <c r="EC28" s="506"/>
      <c r="ED28" s="506"/>
      <c r="EE28" s="506"/>
      <c r="EF28" s="506"/>
      <c r="EG28" s="506"/>
      <c r="EH28" s="506"/>
      <c r="EI28" s="506"/>
      <c r="EJ28" s="506"/>
      <c r="EK28" s="506"/>
      <c r="EL28" s="506"/>
      <c r="EM28" s="506"/>
      <c r="EN28" s="506"/>
      <c r="EO28" s="506"/>
      <c r="EP28" s="506"/>
      <c r="EQ28" s="506"/>
      <c r="ER28" s="506"/>
      <c r="ES28" s="506"/>
      <c r="ET28" s="506"/>
      <c r="EU28" s="506"/>
      <c r="EV28" s="506"/>
      <c r="EW28" s="506"/>
      <c r="EX28" s="506"/>
      <c r="EY28" s="506"/>
      <c r="EZ28" s="506"/>
      <c r="FA28" s="506"/>
      <c r="FB28" s="506"/>
      <c r="FC28" s="506"/>
      <c r="FD28" s="506"/>
      <c r="FE28" s="506"/>
      <c r="FF28" s="506"/>
      <c r="FG28" s="506"/>
      <c r="FH28" s="506"/>
      <c r="FI28" s="506"/>
      <c r="FJ28" s="506"/>
      <c r="FK28" s="506"/>
      <c r="FL28" s="506"/>
      <c r="FM28" s="506"/>
      <c r="FN28" s="506"/>
      <c r="FO28" s="506"/>
      <c r="FP28" s="506"/>
      <c r="FQ28" s="506"/>
      <c r="FR28" s="506"/>
      <c r="FS28" s="506"/>
      <c r="FT28" s="506"/>
      <c r="FU28" s="506"/>
      <c r="FV28" s="506"/>
      <c r="FW28" s="506"/>
      <c r="FX28" s="506"/>
      <c r="FY28" s="506"/>
      <c r="FZ28" s="506"/>
      <c r="GA28" s="506"/>
      <c r="GB28" s="506"/>
      <c r="GC28" s="506"/>
      <c r="GD28" s="506"/>
      <c r="GE28" s="506"/>
      <c r="GF28" s="506"/>
      <c r="GG28" s="506"/>
      <c r="GH28" s="506"/>
      <c r="GI28" s="506"/>
      <c r="GJ28" s="506"/>
      <c r="GK28" s="506"/>
      <c r="GL28" s="506"/>
      <c r="GM28" s="506"/>
      <c r="GN28" s="506"/>
      <c r="GO28" s="506"/>
      <c r="GP28" s="506"/>
      <c r="GQ28" s="506"/>
      <c r="GR28" s="506"/>
      <c r="GS28" s="506"/>
      <c r="GT28" s="506"/>
      <c r="GU28" s="506"/>
      <c r="GV28" s="506"/>
      <c r="GW28" s="506"/>
      <c r="GX28" s="506"/>
      <c r="GY28" s="506"/>
      <c r="GZ28" s="506"/>
      <c r="HA28" s="506"/>
      <c r="HB28" s="506"/>
      <c r="HC28" s="506"/>
      <c r="HD28" s="506"/>
      <c r="HE28" s="506"/>
      <c r="HF28" s="506"/>
      <c r="HG28" s="506"/>
      <c r="HH28" s="506"/>
      <c r="HI28" s="506"/>
      <c r="HJ28" s="506"/>
      <c r="HK28" s="506"/>
      <c r="HL28" s="506"/>
      <c r="HM28" s="506"/>
      <c r="HN28" s="506"/>
      <c r="HO28" s="506"/>
      <c r="HP28" s="506"/>
      <c r="HQ28" s="506"/>
      <c r="HR28" s="506"/>
      <c r="HS28" s="506"/>
      <c r="HT28" s="506"/>
      <c r="HU28" s="506"/>
      <c r="HV28" s="506"/>
      <c r="HW28" s="506"/>
      <c r="HX28" s="506"/>
      <c r="HY28" s="506"/>
      <c r="HZ28" s="506"/>
      <c r="IA28" s="506"/>
      <c r="IB28" s="506"/>
      <c r="IC28" s="506"/>
      <c r="ID28" s="506"/>
      <c r="IE28" s="506"/>
      <c r="IF28" s="506"/>
      <c r="IG28" s="506"/>
      <c r="IH28" s="506"/>
      <c r="II28" s="506"/>
      <c r="IJ28" s="506"/>
      <c r="IK28" s="506"/>
      <c r="IL28" s="506"/>
      <c r="IM28" s="506"/>
      <c r="IN28" s="506"/>
      <c r="IO28" s="506"/>
      <c r="IP28" s="506"/>
      <c r="IQ28" s="506"/>
      <c r="IR28" s="506"/>
      <c r="IS28" s="506"/>
      <c r="IT28" s="506"/>
      <c r="IU28" s="506"/>
      <c r="IV28" s="506"/>
    </row>
    <row r="29" spans="1:256" s="504" customFormat="1" ht="21" customHeight="1">
      <c r="A29" s="541" t="s">
        <v>159</v>
      </c>
      <c r="B29" s="510">
        <v>597150</v>
      </c>
      <c r="C29" s="510">
        <v>2229040</v>
      </c>
      <c r="D29" s="510">
        <v>1113242</v>
      </c>
      <c r="E29" s="510">
        <v>1115798</v>
      </c>
      <c r="F29" s="544">
        <v>2227979</v>
      </c>
      <c r="G29" s="13" t="s">
        <v>24</v>
      </c>
      <c r="H29" s="13" t="s">
        <v>24</v>
      </c>
      <c r="I29" s="13">
        <v>1061</v>
      </c>
      <c r="J29" s="13" t="s">
        <v>24</v>
      </c>
      <c r="K29" s="13" t="s">
        <v>24</v>
      </c>
      <c r="L29" s="548">
        <v>-2.6</v>
      </c>
      <c r="M29" s="547">
        <v>3.7327974545759024</v>
      </c>
      <c r="N29" s="13">
        <v>82233</v>
      </c>
      <c r="O29" s="510">
        <v>4891.893078172321</v>
      </c>
      <c r="P29" s="536">
        <v>455.66</v>
      </c>
      <c r="Q29" s="524"/>
      <c r="R29" s="535" t="s">
        <v>595</v>
      </c>
      <c r="S29" s="545">
        <v>940770</v>
      </c>
      <c r="T29" s="510">
        <f>SUM(U29:V29)</f>
        <v>2529285</v>
      </c>
      <c r="U29" s="510">
        <f aca="true" t="shared" si="0" ref="U29:V31">X29+AA29</f>
        <v>1264028</v>
      </c>
      <c r="V29" s="510">
        <f t="shared" si="0"/>
        <v>1265257</v>
      </c>
      <c r="W29" s="544">
        <f>SUM(X29:Y29)</f>
        <v>2507271</v>
      </c>
      <c r="X29" s="544">
        <v>1251577</v>
      </c>
      <c r="Y29" s="544">
        <v>1255694</v>
      </c>
      <c r="Z29" s="543">
        <f>SUM(AA29:AB29)</f>
        <v>22014</v>
      </c>
      <c r="AA29" s="543">
        <v>12451</v>
      </c>
      <c r="AB29" s="543">
        <v>9563</v>
      </c>
      <c r="AC29" s="532">
        <f>(T29-T27)/T27*100</f>
        <v>0.8009765712958021</v>
      </c>
      <c r="AD29" s="531">
        <f>T29/S29</f>
        <v>2.688526419847572</v>
      </c>
      <c r="AE29" s="543">
        <v>260038</v>
      </c>
      <c r="AF29" s="510">
        <f>T29/AG29</f>
        <v>2862.218223791418</v>
      </c>
      <c r="AG29" s="542">
        <v>883.68</v>
      </c>
      <c r="AH29" s="546"/>
      <c r="AM29" s="506"/>
      <c r="AN29" s="506"/>
      <c r="AO29" s="506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6"/>
      <c r="BR29" s="506"/>
      <c r="BS29" s="506"/>
      <c r="BT29" s="506"/>
      <c r="BU29" s="506"/>
      <c r="BV29" s="506"/>
      <c r="BW29" s="506"/>
      <c r="BX29" s="506"/>
      <c r="BY29" s="506"/>
      <c r="BZ29" s="506"/>
      <c r="CA29" s="506"/>
      <c r="CB29" s="506"/>
      <c r="CC29" s="506"/>
      <c r="CD29" s="506"/>
      <c r="CE29" s="506"/>
      <c r="CF29" s="506"/>
      <c r="CG29" s="506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6"/>
      <c r="DA29" s="506"/>
      <c r="DB29" s="506"/>
      <c r="DC29" s="506"/>
      <c r="DD29" s="506"/>
      <c r="DE29" s="506"/>
      <c r="DF29" s="506"/>
      <c r="DG29" s="506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06"/>
      <c r="EC29" s="506"/>
      <c r="ED29" s="506"/>
      <c r="EE29" s="506"/>
      <c r="EF29" s="506"/>
      <c r="EG29" s="506"/>
      <c r="EH29" s="506"/>
      <c r="EI29" s="506"/>
      <c r="EJ29" s="506"/>
      <c r="EK29" s="506"/>
      <c r="EL29" s="506"/>
      <c r="EM29" s="506"/>
      <c r="EN29" s="506"/>
      <c r="EO29" s="506"/>
      <c r="EP29" s="506"/>
      <c r="EQ29" s="506"/>
      <c r="ER29" s="506"/>
      <c r="ES29" s="506"/>
      <c r="ET29" s="506"/>
      <c r="EU29" s="506"/>
      <c r="EV29" s="506"/>
      <c r="EW29" s="506"/>
      <c r="EX29" s="506"/>
      <c r="EY29" s="506"/>
      <c r="EZ29" s="506"/>
      <c r="FA29" s="506"/>
      <c r="FB29" s="506"/>
      <c r="FC29" s="506"/>
      <c r="FD29" s="506"/>
      <c r="FE29" s="506"/>
      <c r="FF29" s="506"/>
      <c r="FG29" s="506"/>
      <c r="FH29" s="506"/>
      <c r="FI29" s="506"/>
      <c r="FJ29" s="506"/>
      <c r="FK29" s="506"/>
      <c r="FL29" s="506"/>
      <c r="FM29" s="506"/>
      <c r="FN29" s="506"/>
      <c r="FO29" s="506"/>
      <c r="FP29" s="506"/>
      <c r="FQ29" s="506"/>
      <c r="FR29" s="506"/>
      <c r="FS29" s="506"/>
      <c r="FT29" s="506"/>
      <c r="FU29" s="506"/>
      <c r="FV29" s="506"/>
      <c r="FW29" s="506"/>
      <c r="FX29" s="506"/>
      <c r="FY29" s="506"/>
      <c r="FZ29" s="506"/>
      <c r="GA29" s="506"/>
      <c r="GB29" s="506"/>
      <c r="GC29" s="506"/>
      <c r="GD29" s="506"/>
      <c r="GE29" s="506"/>
      <c r="GF29" s="506"/>
      <c r="GG29" s="506"/>
      <c r="GH29" s="506"/>
      <c r="GI29" s="506"/>
      <c r="GJ29" s="506"/>
      <c r="GK29" s="506"/>
      <c r="GL29" s="506"/>
      <c r="GM29" s="506"/>
      <c r="GN29" s="506"/>
      <c r="GO29" s="506"/>
      <c r="GP29" s="506"/>
      <c r="GQ29" s="506"/>
      <c r="GR29" s="506"/>
      <c r="GS29" s="506"/>
      <c r="GT29" s="506"/>
      <c r="GU29" s="506"/>
      <c r="GV29" s="506"/>
      <c r="GW29" s="506"/>
      <c r="GX29" s="506"/>
      <c r="GY29" s="506"/>
      <c r="GZ29" s="506"/>
      <c r="HA29" s="506"/>
      <c r="HB29" s="506"/>
      <c r="HC29" s="506"/>
      <c r="HD29" s="506"/>
      <c r="HE29" s="506"/>
      <c r="HF29" s="506"/>
      <c r="HG29" s="506"/>
      <c r="HH29" s="506"/>
      <c r="HI29" s="506"/>
      <c r="HJ29" s="506"/>
      <c r="HK29" s="506"/>
      <c r="HL29" s="506"/>
      <c r="HM29" s="506"/>
      <c r="HN29" s="506"/>
      <c r="HO29" s="506"/>
      <c r="HP29" s="506"/>
      <c r="HQ29" s="506"/>
      <c r="HR29" s="506"/>
      <c r="HS29" s="506"/>
      <c r="HT29" s="506"/>
      <c r="HU29" s="506"/>
      <c r="HV29" s="506"/>
      <c r="HW29" s="506"/>
      <c r="HX29" s="506"/>
      <c r="HY29" s="506"/>
      <c r="HZ29" s="506"/>
      <c r="IA29" s="506"/>
      <c r="IB29" s="506"/>
      <c r="IC29" s="506"/>
      <c r="ID29" s="506"/>
      <c r="IE29" s="506"/>
      <c r="IF29" s="506"/>
      <c r="IG29" s="506"/>
      <c r="IH29" s="506"/>
      <c r="II29" s="506"/>
      <c r="IJ29" s="506"/>
      <c r="IK29" s="506"/>
      <c r="IL29" s="506"/>
      <c r="IM29" s="506"/>
      <c r="IN29" s="506"/>
      <c r="IO29" s="506"/>
      <c r="IP29" s="506"/>
      <c r="IQ29" s="506"/>
      <c r="IR29" s="506"/>
      <c r="IS29" s="506"/>
      <c r="IT29" s="506"/>
      <c r="IU29" s="506"/>
      <c r="IV29" s="506"/>
    </row>
    <row r="30" spans="1:256" s="504" customFormat="1" ht="21" customHeight="1">
      <c r="A30" s="541" t="s">
        <v>160</v>
      </c>
      <c r="B30" s="510">
        <v>641592</v>
      </c>
      <c r="C30" s="510">
        <v>2238146</v>
      </c>
      <c r="D30" s="510">
        <v>1120471</v>
      </c>
      <c r="E30" s="510">
        <v>1117675</v>
      </c>
      <c r="F30" s="539">
        <v>2236025</v>
      </c>
      <c r="G30" s="539" t="s">
        <v>24</v>
      </c>
      <c r="H30" s="539" t="s">
        <v>24</v>
      </c>
      <c r="I30" s="539">
        <v>2121</v>
      </c>
      <c r="J30" s="539" t="s">
        <v>24</v>
      </c>
      <c r="K30" s="539" t="s">
        <v>24</v>
      </c>
      <c r="L30" s="538">
        <v>0.4068546019786019</v>
      </c>
      <c r="M30" s="537">
        <v>3.49162861729305</v>
      </c>
      <c r="N30" s="13">
        <v>86990</v>
      </c>
      <c r="O30" s="510">
        <v>4911.661692415731</v>
      </c>
      <c r="P30" s="536">
        <v>455.68</v>
      </c>
      <c r="Q30" s="524"/>
      <c r="R30" s="535" t="s">
        <v>594</v>
      </c>
      <c r="S30" s="545">
        <v>948652</v>
      </c>
      <c r="T30" s="510">
        <f>SUM(U30:V30)</f>
        <v>2527566</v>
      </c>
      <c r="U30" s="510">
        <f t="shared" si="0"/>
        <v>1261529</v>
      </c>
      <c r="V30" s="510">
        <f t="shared" si="0"/>
        <v>1266037</v>
      </c>
      <c r="W30" s="544">
        <f>SUM(X30:Y30)</f>
        <v>2505644</v>
      </c>
      <c r="X30" s="544">
        <v>1249320</v>
      </c>
      <c r="Y30" s="544">
        <v>1256324</v>
      </c>
      <c r="Z30" s="543">
        <f>SUM(AA30:AB30)</f>
        <v>21922</v>
      </c>
      <c r="AA30" s="543">
        <v>12209</v>
      </c>
      <c r="AB30" s="543">
        <v>9713</v>
      </c>
      <c r="AC30" s="532">
        <f>(T30-T28)/T28*100</f>
        <v>-0.17815413986225537</v>
      </c>
      <c r="AD30" s="531">
        <f>T30/S30</f>
        <v>2.6643763993540306</v>
      </c>
      <c r="AE30" s="543">
        <v>274152</v>
      </c>
      <c r="AF30" s="510">
        <f>T30/AG30</f>
        <v>2860.43479736994</v>
      </c>
      <c r="AG30" s="542">
        <v>883.63</v>
      </c>
      <c r="AH30" s="515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6"/>
      <c r="BR30" s="506"/>
      <c r="BS30" s="506"/>
      <c r="BT30" s="506"/>
      <c r="BU30" s="506"/>
      <c r="BV30" s="506"/>
      <c r="BW30" s="506"/>
      <c r="BX30" s="506"/>
      <c r="BY30" s="506"/>
      <c r="BZ30" s="506"/>
      <c r="CA30" s="506"/>
      <c r="CB30" s="506"/>
      <c r="CC30" s="506"/>
      <c r="CD30" s="506"/>
      <c r="CE30" s="506"/>
      <c r="CF30" s="506"/>
      <c r="CG30" s="50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06"/>
      <c r="EL30" s="506"/>
      <c r="EM30" s="506"/>
      <c r="EN30" s="506"/>
      <c r="EO30" s="506"/>
      <c r="EP30" s="506"/>
      <c r="EQ30" s="506"/>
      <c r="ER30" s="506"/>
      <c r="ES30" s="506"/>
      <c r="ET30" s="506"/>
      <c r="EU30" s="506"/>
      <c r="EV30" s="506"/>
      <c r="EW30" s="506"/>
      <c r="EX30" s="506"/>
      <c r="EY30" s="506"/>
      <c r="EZ30" s="506"/>
      <c r="FA30" s="506"/>
      <c r="FB30" s="506"/>
      <c r="FC30" s="506"/>
      <c r="FD30" s="506"/>
      <c r="FE30" s="506"/>
      <c r="FF30" s="506"/>
      <c r="FG30" s="506"/>
      <c r="FH30" s="506"/>
      <c r="FI30" s="506"/>
      <c r="FJ30" s="506"/>
      <c r="FK30" s="506"/>
      <c r="FL30" s="506"/>
      <c r="FM30" s="506"/>
      <c r="FN30" s="506"/>
      <c r="FO30" s="506"/>
      <c r="FP30" s="506"/>
      <c r="FQ30" s="506"/>
      <c r="FR30" s="506"/>
      <c r="FS30" s="506"/>
      <c r="FT30" s="506"/>
      <c r="FU30" s="506"/>
      <c r="FV30" s="506"/>
      <c r="FW30" s="506"/>
      <c r="FX30" s="506"/>
      <c r="FY30" s="506"/>
      <c r="FZ30" s="506"/>
      <c r="GA30" s="506"/>
      <c r="GB30" s="506"/>
      <c r="GC30" s="506"/>
      <c r="GD30" s="506"/>
      <c r="GE30" s="506"/>
      <c r="GF30" s="506"/>
      <c r="GG30" s="506"/>
      <c r="GH30" s="506"/>
      <c r="GI30" s="506"/>
      <c r="GJ30" s="506"/>
      <c r="GK30" s="506"/>
      <c r="GL30" s="506"/>
      <c r="GM30" s="506"/>
      <c r="GN30" s="506"/>
      <c r="GO30" s="506"/>
      <c r="GP30" s="506"/>
      <c r="GQ30" s="506"/>
      <c r="GR30" s="506"/>
      <c r="GS30" s="506"/>
      <c r="GT30" s="506"/>
      <c r="GU30" s="506"/>
      <c r="GV30" s="506"/>
      <c r="GW30" s="506"/>
      <c r="GX30" s="506"/>
      <c r="GY30" s="506"/>
      <c r="GZ30" s="506"/>
      <c r="HA30" s="506"/>
      <c r="HB30" s="506"/>
      <c r="HC30" s="506"/>
      <c r="HD30" s="506"/>
      <c r="HE30" s="506"/>
      <c r="HF30" s="506"/>
      <c r="HG30" s="506"/>
      <c r="HH30" s="506"/>
      <c r="HI30" s="506"/>
      <c r="HJ30" s="506"/>
      <c r="HK30" s="506"/>
      <c r="HL30" s="506"/>
      <c r="HM30" s="506"/>
      <c r="HN30" s="506"/>
      <c r="HO30" s="506"/>
      <c r="HP30" s="506"/>
      <c r="HQ30" s="506"/>
      <c r="HR30" s="506"/>
      <c r="HS30" s="506"/>
      <c r="HT30" s="506"/>
      <c r="HU30" s="506"/>
      <c r="HV30" s="506"/>
      <c r="HW30" s="506"/>
      <c r="HX30" s="506"/>
      <c r="HY30" s="506"/>
      <c r="HZ30" s="506"/>
      <c r="IA30" s="506"/>
      <c r="IB30" s="506"/>
      <c r="IC30" s="506"/>
      <c r="ID30" s="506"/>
      <c r="IE30" s="506"/>
      <c r="IF30" s="506"/>
      <c r="IG30" s="506"/>
      <c r="IH30" s="506"/>
      <c r="II30" s="506"/>
      <c r="IJ30" s="506"/>
      <c r="IK30" s="506"/>
      <c r="IL30" s="506"/>
      <c r="IM30" s="506"/>
      <c r="IN30" s="506"/>
      <c r="IO30" s="506"/>
      <c r="IP30" s="506"/>
      <c r="IQ30" s="506"/>
      <c r="IR30" s="506"/>
      <c r="IS30" s="506"/>
      <c r="IT30" s="506"/>
      <c r="IU30" s="506"/>
      <c r="IV30" s="506"/>
    </row>
    <row r="31" spans="1:256" s="504" customFormat="1" ht="21" customHeight="1">
      <c r="A31" s="541" t="s">
        <v>161</v>
      </c>
      <c r="B31" s="510">
        <v>663759</v>
      </c>
      <c r="C31" s="510">
        <v>2286305</v>
      </c>
      <c r="D31" s="510">
        <v>1146002</v>
      </c>
      <c r="E31" s="510">
        <v>1140303</v>
      </c>
      <c r="F31" s="510">
        <v>2284191</v>
      </c>
      <c r="G31" s="539">
        <v>1144792</v>
      </c>
      <c r="H31" s="539">
        <v>1139399</v>
      </c>
      <c r="I31" s="540">
        <v>2114</v>
      </c>
      <c r="J31" s="539">
        <v>1210</v>
      </c>
      <c r="K31" s="539">
        <v>904</v>
      </c>
      <c r="L31" s="538">
        <v>2.15</v>
      </c>
      <c r="M31" s="537">
        <v>3.444480602146261</v>
      </c>
      <c r="N31" s="13">
        <v>94435</v>
      </c>
      <c r="O31" s="510">
        <v>5014.92651897346</v>
      </c>
      <c r="P31" s="536">
        <v>455.9</v>
      </c>
      <c r="Q31" s="524"/>
      <c r="R31" s="535" t="s">
        <v>593</v>
      </c>
      <c r="S31" s="511">
        <v>960265</v>
      </c>
      <c r="T31" s="510">
        <f>SUM(U31:V31)</f>
        <v>2524890</v>
      </c>
      <c r="U31" s="510">
        <f t="shared" si="0"/>
        <v>1259143</v>
      </c>
      <c r="V31" s="510">
        <f t="shared" si="0"/>
        <v>1265747</v>
      </c>
      <c r="W31" s="510">
        <f>SUM(X31:Y31)</f>
        <v>2501588</v>
      </c>
      <c r="X31" s="511">
        <v>1246071</v>
      </c>
      <c r="Y31" s="511">
        <v>1255517</v>
      </c>
      <c r="Z31" s="534">
        <f>SUM(AA31:AB31)</f>
        <v>23302</v>
      </c>
      <c r="AA31" s="533">
        <v>13072</v>
      </c>
      <c r="AB31" s="533">
        <v>10230</v>
      </c>
      <c r="AC31" s="532">
        <f>(T31-T29)/T29*100</f>
        <v>-0.17376452238478465</v>
      </c>
      <c r="AD31" s="531">
        <f>T31/S31</f>
        <v>2.629367934892972</v>
      </c>
      <c r="AE31" s="530">
        <v>289246</v>
      </c>
      <c r="AF31" s="510">
        <f>T31/AG31</f>
        <v>2857.2447039652366</v>
      </c>
      <c r="AG31" s="504">
        <v>883.68</v>
      </c>
      <c r="AH31" s="515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6"/>
      <c r="BR31" s="506"/>
      <c r="BS31" s="506"/>
      <c r="BT31" s="506"/>
      <c r="BU31" s="506"/>
      <c r="BV31" s="506"/>
      <c r="BW31" s="506"/>
      <c r="BX31" s="506"/>
      <c r="BY31" s="506"/>
      <c r="BZ31" s="506"/>
      <c r="CA31" s="506"/>
      <c r="CB31" s="506"/>
      <c r="CC31" s="506"/>
      <c r="CD31" s="506"/>
      <c r="CE31" s="506"/>
      <c r="CF31" s="506"/>
      <c r="CG31" s="506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06"/>
      <c r="CY31" s="506"/>
      <c r="CZ31" s="506"/>
      <c r="DA31" s="506"/>
      <c r="DB31" s="506"/>
      <c r="DC31" s="506"/>
      <c r="DD31" s="506"/>
      <c r="DE31" s="506"/>
      <c r="DF31" s="506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06"/>
      <c r="EL31" s="506"/>
      <c r="EM31" s="506"/>
      <c r="EN31" s="506"/>
      <c r="EO31" s="506"/>
      <c r="EP31" s="506"/>
      <c r="EQ31" s="506"/>
      <c r="ER31" s="506"/>
      <c r="ES31" s="506"/>
      <c r="ET31" s="506"/>
      <c r="EU31" s="506"/>
      <c r="EV31" s="506"/>
      <c r="EW31" s="506"/>
      <c r="EX31" s="506"/>
      <c r="EY31" s="506"/>
      <c r="EZ31" s="506"/>
      <c r="FA31" s="506"/>
      <c r="FB31" s="506"/>
      <c r="FC31" s="506"/>
      <c r="FD31" s="506"/>
      <c r="FE31" s="506"/>
      <c r="FF31" s="506"/>
      <c r="FG31" s="506"/>
      <c r="FH31" s="506"/>
      <c r="FI31" s="506"/>
      <c r="FJ31" s="506"/>
      <c r="FK31" s="506"/>
      <c r="FL31" s="506"/>
      <c r="FM31" s="506"/>
      <c r="FN31" s="506"/>
      <c r="FO31" s="506"/>
      <c r="FP31" s="506"/>
      <c r="FQ31" s="506"/>
      <c r="FR31" s="506"/>
      <c r="FS31" s="506"/>
      <c r="FT31" s="506"/>
      <c r="FU31" s="506"/>
      <c r="FV31" s="506"/>
      <c r="FW31" s="506"/>
      <c r="FX31" s="506"/>
      <c r="FY31" s="506"/>
      <c r="FZ31" s="506"/>
      <c r="GA31" s="506"/>
      <c r="GB31" s="506"/>
      <c r="GC31" s="506"/>
      <c r="GD31" s="506"/>
      <c r="GE31" s="506"/>
      <c r="GF31" s="506"/>
      <c r="GG31" s="506"/>
      <c r="GH31" s="506"/>
      <c r="GI31" s="506"/>
      <c r="GJ31" s="506"/>
      <c r="GK31" s="506"/>
      <c r="GL31" s="506"/>
      <c r="GM31" s="506"/>
      <c r="GN31" s="506"/>
      <c r="GO31" s="506"/>
      <c r="GP31" s="506"/>
      <c r="GQ31" s="506"/>
      <c r="GR31" s="506"/>
      <c r="GS31" s="506"/>
      <c r="GT31" s="506"/>
      <c r="GU31" s="506"/>
      <c r="GV31" s="506"/>
      <c r="GW31" s="506"/>
      <c r="GX31" s="506"/>
      <c r="GY31" s="506"/>
      <c r="GZ31" s="506"/>
      <c r="HA31" s="506"/>
      <c r="HB31" s="506"/>
      <c r="HC31" s="506"/>
      <c r="HD31" s="506"/>
      <c r="HE31" s="506"/>
      <c r="HF31" s="506"/>
      <c r="HG31" s="506"/>
      <c r="HH31" s="506"/>
      <c r="HI31" s="506"/>
      <c r="HJ31" s="506"/>
      <c r="HK31" s="506"/>
      <c r="HL31" s="506"/>
      <c r="HM31" s="506"/>
      <c r="HN31" s="506"/>
      <c r="HO31" s="506"/>
      <c r="HP31" s="506"/>
      <c r="HQ31" s="506"/>
      <c r="HR31" s="506"/>
      <c r="HS31" s="506"/>
      <c r="HT31" s="506"/>
      <c r="HU31" s="506"/>
      <c r="HV31" s="506"/>
      <c r="HW31" s="506"/>
      <c r="HX31" s="506"/>
      <c r="HY31" s="506"/>
      <c r="HZ31" s="506"/>
      <c r="IA31" s="506"/>
      <c r="IB31" s="506"/>
      <c r="IC31" s="506"/>
      <c r="ID31" s="506"/>
      <c r="IE31" s="506"/>
      <c r="IF31" s="506"/>
      <c r="IG31" s="506"/>
      <c r="IH31" s="506"/>
      <c r="II31" s="506"/>
      <c r="IJ31" s="506"/>
      <c r="IK31" s="506"/>
      <c r="IL31" s="506"/>
      <c r="IM31" s="506"/>
      <c r="IN31" s="506"/>
      <c r="IO31" s="506"/>
      <c r="IP31" s="506"/>
      <c r="IQ31" s="506"/>
      <c r="IR31" s="506"/>
      <c r="IS31" s="506"/>
      <c r="IT31" s="506"/>
      <c r="IU31" s="506"/>
      <c r="IV31" s="506"/>
    </row>
    <row r="32" spans="1:256" s="504" customFormat="1" ht="9" customHeight="1">
      <c r="A32" s="529"/>
      <c r="B32" s="517"/>
      <c r="C32" s="517"/>
      <c r="D32" s="517"/>
      <c r="E32" s="517"/>
      <c r="F32" s="521"/>
      <c r="G32" s="526"/>
      <c r="H32" s="526"/>
      <c r="I32" s="526"/>
      <c r="J32" s="526"/>
      <c r="K32" s="526"/>
      <c r="L32" s="528"/>
      <c r="M32" s="527"/>
      <c r="N32" s="526"/>
      <c r="O32" s="517"/>
      <c r="P32" s="525"/>
      <c r="Q32" s="524"/>
      <c r="R32" s="523"/>
      <c r="S32" s="522"/>
      <c r="T32" s="517"/>
      <c r="U32" s="517"/>
      <c r="V32" s="517"/>
      <c r="W32" s="521"/>
      <c r="X32" s="521"/>
      <c r="Y32" s="521"/>
      <c r="Z32" s="518"/>
      <c r="AA32" s="518"/>
      <c r="AB32" s="518"/>
      <c r="AC32" s="520"/>
      <c r="AD32" s="519"/>
      <c r="AE32" s="518"/>
      <c r="AF32" s="517"/>
      <c r="AG32" s="516"/>
      <c r="AH32" s="515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  <c r="BD32" s="506"/>
      <c r="BE32" s="506"/>
      <c r="BF32" s="506"/>
      <c r="BG32" s="506"/>
      <c r="BH32" s="506"/>
      <c r="BI32" s="506"/>
      <c r="BJ32" s="506"/>
      <c r="BK32" s="506"/>
      <c r="BL32" s="506"/>
      <c r="BM32" s="506"/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  <c r="BX32" s="506"/>
      <c r="BY32" s="506"/>
      <c r="BZ32" s="506"/>
      <c r="CA32" s="506"/>
      <c r="CB32" s="506"/>
      <c r="CC32" s="506"/>
      <c r="CD32" s="506"/>
      <c r="CE32" s="506"/>
      <c r="CF32" s="506"/>
      <c r="CG32" s="506"/>
      <c r="CH32" s="506"/>
      <c r="CI32" s="506"/>
      <c r="CJ32" s="506"/>
      <c r="CK32" s="506"/>
      <c r="CL32" s="506"/>
      <c r="CM32" s="506"/>
      <c r="CN32" s="506"/>
      <c r="CO32" s="506"/>
      <c r="CP32" s="506"/>
      <c r="CQ32" s="506"/>
      <c r="CR32" s="506"/>
      <c r="CS32" s="506"/>
      <c r="CT32" s="506"/>
      <c r="CU32" s="506"/>
      <c r="CV32" s="506"/>
      <c r="CW32" s="506"/>
      <c r="CX32" s="506"/>
      <c r="CY32" s="506"/>
      <c r="CZ32" s="506"/>
      <c r="DA32" s="506"/>
      <c r="DB32" s="506"/>
      <c r="DC32" s="506"/>
      <c r="DD32" s="506"/>
      <c r="DE32" s="506"/>
      <c r="DF32" s="506"/>
      <c r="DG32" s="506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6"/>
      <c r="DS32" s="506"/>
      <c r="DT32" s="506"/>
      <c r="DU32" s="506"/>
      <c r="DV32" s="506"/>
      <c r="DW32" s="506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06"/>
      <c r="EL32" s="506"/>
      <c r="EM32" s="506"/>
      <c r="EN32" s="506"/>
      <c r="EO32" s="506"/>
      <c r="EP32" s="506"/>
      <c r="EQ32" s="506"/>
      <c r="ER32" s="506"/>
      <c r="ES32" s="506"/>
      <c r="ET32" s="506"/>
      <c r="EU32" s="506"/>
      <c r="EV32" s="506"/>
      <c r="EW32" s="506"/>
      <c r="EX32" s="506"/>
      <c r="EY32" s="506"/>
      <c r="EZ32" s="506"/>
      <c r="FA32" s="506"/>
      <c r="FB32" s="506"/>
      <c r="FC32" s="506"/>
      <c r="FD32" s="506"/>
      <c r="FE32" s="506"/>
      <c r="FF32" s="506"/>
      <c r="FG32" s="506"/>
      <c r="FH32" s="506"/>
      <c r="FI32" s="506"/>
      <c r="FJ32" s="506"/>
      <c r="FK32" s="506"/>
      <c r="FL32" s="506"/>
      <c r="FM32" s="506"/>
      <c r="FN32" s="506"/>
      <c r="FO32" s="506"/>
      <c r="FP32" s="506"/>
      <c r="FQ32" s="506"/>
      <c r="FR32" s="506"/>
      <c r="FS32" s="506"/>
      <c r="FT32" s="506"/>
      <c r="FU32" s="506"/>
      <c r="FV32" s="506"/>
      <c r="FW32" s="506"/>
      <c r="FX32" s="506"/>
      <c r="FY32" s="506"/>
      <c r="FZ32" s="506"/>
      <c r="GA32" s="506"/>
      <c r="GB32" s="506"/>
      <c r="GC32" s="506"/>
      <c r="GD32" s="506"/>
      <c r="GE32" s="506"/>
      <c r="GF32" s="506"/>
      <c r="GG32" s="506"/>
      <c r="GH32" s="506"/>
      <c r="GI32" s="506"/>
      <c r="GJ32" s="506"/>
      <c r="GK32" s="506"/>
      <c r="GL32" s="506"/>
      <c r="GM32" s="506"/>
      <c r="GN32" s="506"/>
      <c r="GO32" s="506"/>
      <c r="GP32" s="506"/>
      <c r="GQ32" s="506"/>
      <c r="GR32" s="506"/>
      <c r="GS32" s="506"/>
      <c r="GT32" s="506"/>
      <c r="GU32" s="506"/>
      <c r="GV32" s="506"/>
      <c r="GW32" s="506"/>
      <c r="GX32" s="506"/>
      <c r="GY32" s="506"/>
      <c r="GZ32" s="506"/>
      <c r="HA32" s="506"/>
      <c r="HB32" s="506"/>
      <c r="HC32" s="506"/>
      <c r="HD32" s="506"/>
      <c r="HE32" s="506"/>
      <c r="HF32" s="506"/>
      <c r="HG32" s="506"/>
      <c r="HH32" s="506"/>
      <c r="HI32" s="506"/>
      <c r="HJ32" s="506"/>
      <c r="HK32" s="506"/>
      <c r="HL32" s="506"/>
      <c r="HM32" s="506"/>
      <c r="HN32" s="506"/>
      <c r="HO32" s="506"/>
      <c r="HP32" s="506"/>
      <c r="HQ32" s="506"/>
      <c r="HR32" s="506"/>
      <c r="HS32" s="506"/>
      <c r="HT32" s="506"/>
      <c r="HU32" s="506"/>
      <c r="HV32" s="506"/>
      <c r="HW32" s="506"/>
      <c r="HX32" s="506"/>
      <c r="HY32" s="506"/>
      <c r="HZ32" s="506"/>
      <c r="IA32" s="506"/>
      <c r="IB32" s="506"/>
      <c r="IC32" s="506"/>
      <c r="ID32" s="506"/>
      <c r="IE32" s="506"/>
      <c r="IF32" s="506"/>
      <c r="IG32" s="506"/>
      <c r="IH32" s="506"/>
      <c r="II32" s="506"/>
      <c r="IJ32" s="506"/>
      <c r="IK32" s="506"/>
      <c r="IL32" s="506"/>
      <c r="IM32" s="506"/>
      <c r="IN32" s="506"/>
      <c r="IO32" s="506"/>
      <c r="IP32" s="506"/>
      <c r="IQ32" s="506"/>
      <c r="IR32" s="506"/>
      <c r="IS32" s="506"/>
      <c r="IT32" s="506"/>
      <c r="IU32" s="506"/>
      <c r="IV32" s="506"/>
    </row>
    <row r="33" spans="1:17" s="499" customFormat="1" ht="15.75" customHeight="1">
      <c r="A33" s="509" t="s">
        <v>592</v>
      </c>
      <c r="B33" s="511"/>
      <c r="C33" s="511"/>
      <c r="D33" s="511"/>
      <c r="E33" s="512" t="s">
        <v>9</v>
      </c>
      <c r="F33" s="512"/>
      <c r="G33" s="512"/>
      <c r="H33" s="512"/>
      <c r="I33" s="512"/>
      <c r="J33" s="512"/>
      <c r="K33" s="512"/>
      <c r="L33" s="514"/>
      <c r="M33" s="513"/>
      <c r="N33" s="512"/>
      <c r="O33" s="511"/>
      <c r="P33" s="511"/>
      <c r="Q33" s="510"/>
    </row>
    <row r="34" spans="1:17" s="499" customFormat="1" ht="13.5">
      <c r="A34" s="509" t="s">
        <v>591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8"/>
      <c r="M34" s="507"/>
      <c r="N34" s="506"/>
      <c r="O34" s="506"/>
      <c r="P34" s="506"/>
      <c r="Q34" s="505"/>
    </row>
    <row r="35" spans="1:17" s="499" customFormat="1" ht="13.5">
      <c r="A35" s="504" t="s">
        <v>590</v>
      </c>
      <c r="L35" s="502"/>
      <c r="M35" s="503"/>
      <c r="Q35" s="501"/>
    </row>
    <row r="36" spans="1:17" s="499" customFormat="1" ht="13.5">
      <c r="A36" s="504" t="s">
        <v>589</v>
      </c>
      <c r="L36" s="502"/>
      <c r="M36" s="503"/>
      <c r="Q36" s="501"/>
    </row>
    <row r="37" spans="12:17" s="499" customFormat="1" ht="13.5">
      <c r="L37" s="502"/>
      <c r="M37" s="503"/>
      <c r="Q37" s="501"/>
    </row>
    <row r="38" spans="12:17" s="499" customFormat="1" ht="13.5">
      <c r="L38" s="502"/>
      <c r="M38" s="503"/>
      <c r="Q38" s="501"/>
    </row>
    <row r="39" spans="12:17" s="499" customFormat="1" ht="13.5">
      <c r="L39" s="502"/>
      <c r="M39" s="503"/>
      <c r="Q39" s="501"/>
    </row>
  </sheetData>
  <sheetProtection/>
  <mergeCells count="25">
    <mergeCell ref="W9:W10"/>
    <mergeCell ref="Z9:Z10"/>
    <mergeCell ref="AG9:AG10"/>
    <mergeCell ref="AJ9:AL9"/>
    <mergeCell ref="T8:AB8"/>
    <mergeCell ref="AC8:AC10"/>
    <mergeCell ref="AD8:AD10"/>
    <mergeCell ref="AE8:AE10"/>
    <mergeCell ref="AF8:AF10"/>
    <mergeCell ref="P9:P10"/>
    <mergeCell ref="T5:V5"/>
    <mergeCell ref="O8:O10"/>
    <mergeCell ref="R8:R10"/>
    <mergeCell ref="S8:S10"/>
    <mergeCell ref="T9:T10"/>
    <mergeCell ref="A8:A10"/>
    <mergeCell ref="B8:B10"/>
    <mergeCell ref="C8:K8"/>
    <mergeCell ref="L8:L10"/>
    <mergeCell ref="M8:M10"/>
    <mergeCell ref="N8:N10"/>
    <mergeCell ref="C9:C10"/>
    <mergeCell ref="F9:F10"/>
    <mergeCell ref="I9:I10"/>
    <mergeCell ref="J9:K9"/>
  </mergeCells>
  <printOptions/>
  <pageMargins left="0.16" right="0.16" top="0.38" bottom="0.25" header="0.5" footer="0.22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53"/>
  <sheetViews>
    <sheetView zoomScalePageLayoutView="0" workbookViewId="0" topLeftCell="A1">
      <pane xSplit="1" ySplit="6" topLeftCell="B7" activePane="bottomRight" state="frozen"/>
      <selection pane="topLeft" activeCell="A4" sqref="A4:A6"/>
      <selection pane="topRight" activeCell="A4" sqref="A4:A6"/>
      <selection pane="bottomLeft" activeCell="A4" sqref="A4:A6"/>
      <selection pane="bottomRight" activeCell="A2" sqref="A2"/>
    </sheetView>
  </sheetViews>
  <sheetFormatPr defaultColWidth="8.88671875" defaultRowHeight="13.5"/>
  <cols>
    <col min="1" max="1" width="9.5546875" style="31" customWidth="1"/>
    <col min="2" max="2" width="7.99609375" style="31" customWidth="1"/>
    <col min="3" max="4" width="6.77734375" style="31" customWidth="1"/>
    <col min="5" max="5" width="6.88671875" style="31" customWidth="1"/>
    <col min="6" max="7" width="6.4453125" style="31" customWidth="1"/>
    <col min="8" max="9" width="6.5546875" style="31" customWidth="1"/>
    <col min="10" max="11" width="6.3359375" style="31" customWidth="1"/>
    <col min="12" max="14" width="6.77734375" style="31" customWidth="1"/>
    <col min="15" max="15" width="8.5546875" style="31" customWidth="1"/>
    <col min="16" max="16" width="6.10546875" style="31" customWidth="1"/>
    <col min="17" max="17" width="6.5546875" style="31" customWidth="1"/>
    <col min="18" max="21" width="6.77734375" style="31" customWidth="1"/>
    <col min="22" max="22" width="7.10546875" style="31" customWidth="1"/>
    <col min="23" max="26" width="6.77734375" style="31" customWidth="1"/>
    <col min="27" max="27" width="8.88671875" style="31" customWidth="1"/>
    <col min="28" max="38" width="6.77734375" style="31" customWidth="1"/>
    <col min="39" max="16384" width="8.88671875" style="31" customWidth="1"/>
  </cols>
  <sheetData>
    <row r="1" spans="3:23" s="16" customFormat="1" ht="21" customHeight="1">
      <c r="C1" s="34" t="s">
        <v>801</v>
      </c>
      <c r="W1" s="78"/>
    </row>
    <row r="2" s="16" customFormat="1" ht="24" customHeight="1"/>
    <row r="3" spans="1:14" s="16" customFormat="1" ht="21.75" customHeight="1">
      <c r="A3" s="18" t="s">
        <v>226</v>
      </c>
      <c r="E3" s="30" t="s">
        <v>9</v>
      </c>
      <c r="F3" s="30"/>
      <c r="G3" s="30"/>
      <c r="N3" s="30" t="s">
        <v>9</v>
      </c>
    </row>
    <row r="4" spans="1:38" s="22" customFormat="1" ht="19.5" customHeight="1">
      <c r="A4" s="629" t="s">
        <v>263</v>
      </c>
      <c r="B4" s="662" t="s">
        <v>227</v>
      </c>
      <c r="C4" s="630" t="s">
        <v>467</v>
      </c>
      <c r="D4" s="630"/>
      <c r="E4" s="630"/>
      <c r="F4" s="630"/>
      <c r="G4" s="630"/>
      <c r="H4" s="630"/>
      <c r="I4" s="630"/>
      <c r="J4" s="630"/>
      <c r="K4" s="630"/>
      <c r="L4" s="630"/>
      <c r="M4" s="630" t="s">
        <v>466</v>
      </c>
      <c r="N4" s="630"/>
      <c r="O4" s="630"/>
      <c r="P4" s="630"/>
      <c r="Q4" s="630"/>
      <c r="R4" s="630"/>
      <c r="S4" s="627" t="s">
        <v>465</v>
      </c>
      <c r="T4" s="628"/>
      <c r="U4" s="628"/>
      <c r="V4" s="631"/>
      <c r="W4" s="662" t="s">
        <v>228</v>
      </c>
      <c r="X4" s="662" t="s">
        <v>229</v>
      </c>
      <c r="Y4" s="662" t="s">
        <v>464</v>
      </c>
      <c r="Z4" s="662" t="s">
        <v>230</v>
      </c>
      <c r="AA4" s="643" t="s">
        <v>463</v>
      </c>
      <c r="AB4" s="662" t="s">
        <v>462</v>
      </c>
      <c r="AC4" s="662" t="s">
        <v>231</v>
      </c>
      <c r="AD4" s="643" t="s">
        <v>461</v>
      </c>
      <c r="AE4" s="643" t="s">
        <v>460</v>
      </c>
      <c r="AF4" s="632" t="s">
        <v>459</v>
      </c>
      <c r="AG4" s="630" t="s">
        <v>458</v>
      </c>
      <c r="AH4" s="630"/>
      <c r="AI4" s="630"/>
      <c r="AJ4" s="630"/>
      <c r="AK4" s="630"/>
      <c r="AL4" s="627"/>
    </row>
    <row r="5" spans="1:38" s="79" customFormat="1" ht="19.5" customHeight="1">
      <c r="A5" s="629"/>
      <c r="B5" s="662"/>
      <c r="C5" s="662" t="s">
        <v>232</v>
      </c>
      <c r="D5" s="662" t="s">
        <v>246</v>
      </c>
      <c r="E5" s="662" t="s">
        <v>457</v>
      </c>
      <c r="F5" s="662" t="s">
        <v>456</v>
      </c>
      <c r="G5" s="662"/>
      <c r="H5" s="662" t="s">
        <v>455</v>
      </c>
      <c r="I5" s="662"/>
      <c r="J5" s="662"/>
      <c r="K5" s="662" t="s">
        <v>454</v>
      </c>
      <c r="L5" s="662"/>
      <c r="M5" s="662" t="s">
        <v>233</v>
      </c>
      <c r="N5" s="662" t="s">
        <v>234</v>
      </c>
      <c r="O5" s="643" t="s">
        <v>453</v>
      </c>
      <c r="P5" s="662" t="s">
        <v>452</v>
      </c>
      <c r="Q5" s="662" t="s">
        <v>235</v>
      </c>
      <c r="R5" s="662" t="s">
        <v>451</v>
      </c>
      <c r="S5" s="662" t="s">
        <v>357</v>
      </c>
      <c r="T5" s="662" t="s">
        <v>236</v>
      </c>
      <c r="U5" s="629" t="s">
        <v>358</v>
      </c>
      <c r="V5" s="662" t="s">
        <v>359</v>
      </c>
      <c r="W5" s="662"/>
      <c r="X5" s="662"/>
      <c r="Y5" s="662"/>
      <c r="Z5" s="662"/>
      <c r="AA5" s="643"/>
      <c r="AB5" s="662" t="s">
        <v>237</v>
      </c>
      <c r="AC5" s="662"/>
      <c r="AD5" s="643"/>
      <c r="AE5" s="643"/>
      <c r="AF5" s="664"/>
      <c r="AG5" s="662" t="s">
        <v>360</v>
      </c>
      <c r="AH5" s="662" t="s">
        <v>238</v>
      </c>
      <c r="AI5" s="662" t="s">
        <v>239</v>
      </c>
      <c r="AJ5" s="662" t="s">
        <v>240</v>
      </c>
      <c r="AK5" s="662" t="s">
        <v>241</v>
      </c>
      <c r="AL5" s="665" t="s">
        <v>361</v>
      </c>
    </row>
    <row r="6" spans="1:38" s="22" customFormat="1" ht="19.5" customHeight="1">
      <c r="A6" s="629"/>
      <c r="B6" s="662"/>
      <c r="C6" s="662"/>
      <c r="D6" s="662"/>
      <c r="E6" s="662"/>
      <c r="F6" s="75" t="s">
        <v>362</v>
      </c>
      <c r="G6" s="75" t="s">
        <v>246</v>
      </c>
      <c r="H6" s="19" t="s">
        <v>363</v>
      </c>
      <c r="I6" s="19" t="s">
        <v>246</v>
      </c>
      <c r="J6" s="19" t="s">
        <v>364</v>
      </c>
      <c r="K6" s="19" t="s">
        <v>68</v>
      </c>
      <c r="L6" s="19" t="s">
        <v>242</v>
      </c>
      <c r="M6" s="662"/>
      <c r="N6" s="662"/>
      <c r="O6" s="643"/>
      <c r="P6" s="662"/>
      <c r="Q6" s="662"/>
      <c r="R6" s="662"/>
      <c r="S6" s="662"/>
      <c r="T6" s="662"/>
      <c r="U6" s="629"/>
      <c r="V6" s="662"/>
      <c r="W6" s="662"/>
      <c r="X6" s="662"/>
      <c r="Y6" s="662"/>
      <c r="Z6" s="662"/>
      <c r="AA6" s="643"/>
      <c r="AB6" s="662"/>
      <c r="AC6" s="662"/>
      <c r="AD6" s="643"/>
      <c r="AE6" s="643"/>
      <c r="AF6" s="633"/>
      <c r="AG6" s="662"/>
      <c r="AH6" s="662"/>
      <c r="AI6" s="662"/>
      <c r="AJ6" s="662"/>
      <c r="AK6" s="662"/>
      <c r="AL6" s="665"/>
    </row>
    <row r="7" spans="1:38" s="22" customFormat="1" ht="21.75" customHeight="1">
      <c r="A7" s="232" t="s">
        <v>243</v>
      </c>
      <c r="B7" s="38">
        <v>776</v>
      </c>
      <c r="C7" s="38">
        <v>2</v>
      </c>
      <c r="D7" s="38">
        <v>8</v>
      </c>
      <c r="E7" s="38">
        <v>143</v>
      </c>
      <c r="F7" s="248">
        <v>3</v>
      </c>
      <c r="G7" s="248">
        <v>9</v>
      </c>
      <c r="H7" s="248">
        <v>0</v>
      </c>
      <c r="I7" s="248">
        <v>0</v>
      </c>
      <c r="J7" s="248">
        <v>2</v>
      </c>
      <c r="K7" s="38">
        <v>19</v>
      </c>
      <c r="L7" s="38">
        <v>6</v>
      </c>
      <c r="M7" s="38">
        <v>2</v>
      </c>
      <c r="N7" s="38">
        <v>9</v>
      </c>
      <c r="O7" s="38">
        <v>108</v>
      </c>
      <c r="P7" s="38">
        <v>2</v>
      </c>
      <c r="Q7" s="38">
        <v>7</v>
      </c>
      <c r="R7" s="38">
        <v>47</v>
      </c>
      <c r="S7" s="38">
        <v>4</v>
      </c>
      <c r="T7" s="38">
        <v>3</v>
      </c>
      <c r="U7" s="38">
        <v>3</v>
      </c>
      <c r="V7" s="38">
        <v>3</v>
      </c>
      <c r="W7" s="38">
        <v>1</v>
      </c>
      <c r="X7" s="38">
        <v>6</v>
      </c>
      <c r="Y7" s="38">
        <v>97</v>
      </c>
      <c r="Z7" s="38">
        <v>4</v>
      </c>
      <c r="AA7" s="27">
        <v>1</v>
      </c>
      <c r="AB7" s="38">
        <v>30</v>
      </c>
      <c r="AC7" s="38">
        <v>13</v>
      </c>
      <c r="AD7" s="38">
        <v>9</v>
      </c>
      <c r="AE7" s="38">
        <v>4</v>
      </c>
      <c r="AF7" s="38">
        <v>2</v>
      </c>
      <c r="AG7" s="38">
        <v>118</v>
      </c>
      <c r="AH7" s="38">
        <v>2</v>
      </c>
      <c r="AI7" s="38">
        <v>25</v>
      </c>
      <c r="AJ7" s="38">
        <v>8</v>
      </c>
      <c r="AK7" s="13">
        <v>2</v>
      </c>
      <c r="AL7" s="38">
        <v>75</v>
      </c>
    </row>
    <row r="8" spans="1:38" s="22" customFormat="1" ht="21.75" customHeight="1">
      <c r="A8" s="232" t="s">
        <v>354</v>
      </c>
      <c r="B8" s="38">
        <v>775</v>
      </c>
      <c r="C8" s="38">
        <v>2</v>
      </c>
      <c r="D8" s="38">
        <v>8</v>
      </c>
      <c r="E8" s="38">
        <v>143</v>
      </c>
      <c r="F8" s="248">
        <v>3</v>
      </c>
      <c r="G8" s="248">
        <v>9</v>
      </c>
      <c r="H8" s="248">
        <v>0</v>
      </c>
      <c r="I8" s="248">
        <v>0</v>
      </c>
      <c r="J8" s="248">
        <v>2</v>
      </c>
      <c r="K8" s="38">
        <v>19</v>
      </c>
      <c r="L8" s="38">
        <v>6</v>
      </c>
      <c r="M8" s="38">
        <v>2</v>
      </c>
      <c r="N8" s="38">
        <v>9</v>
      </c>
      <c r="O8" s="38">
        <v>109</v>
      </c>
      <c r="P8" s="38">
        <v>2</v>
      </c>
      <c r="Q8" s="38">
        <v>7</v>
      </c>
      <c r="R8" s="38">
        <v>46</v>
      </c>
      <c r="S8" s="38">
        <v>4</v>
      </c>
      <c r="T8" s="38">
        <v>3</v>
      </c>
      <c r="U8" s="38">
        <v>3</v>
      </c>
      <c r="V8" s="38">
        <v>3</v>
      </c>
      <c r="W8" s="38">
        <v>1</v>
      </c>
      <c r="X8" s="38">
        <v>6</v>
      </c>
      <c r="Y8" s="38">
        <v>96</v>
      </c>
      <c r="Z8" s="38">
        <v>4</v>
      </c>
      <c r="AA8" s="38">
        <v>1</v>
      </c>
      <c r="AB8" s="38">
        <v>30</v>
      </c>
      <c r="AC8" s="38">
        <v>14</v>
      </c>
      <c r="AD8" s="38">
        <v>10</v>
      </c>
      <c r="AE8" s="38">
        <v>5</v>
      </c>
      <c r="AF8" s="38">
        <v>3</v>
      </c>
      <c r="AG8" s="38">
        <v>119</v>
      </c>
      <c r="AH8" s="38">
        <v>2</v>
      </c>
      <c r="AI8" s="38">
        <v>27</v>
      </c>
      <c r="AJ8" s="38">
        <v>8</v>
      </c>
      <c r="AK8" s="38">
        <v>2</v>
      </c>
      <c r="AL8" s="38">
        <v>68</v>
      </c>
    </row>
    <row r="9" spans="1:38" s="22" customFormat="1" ht="21.75" customHeight="1">
      <c r="A9" s="232" t="s">
        <v>373</v>
      </c>
      <c r="B9" s="38">
        <v>763</v>
      </c>
      <c r="C9" s="38">
        <v>2</v>
      </c>
      <c r="D9" s="38">
        <v>8</v>
      </c>
      <c r="E9" s="38">
        <v>143</v>
      </c>
      <c r="F9" s="248">
        <v>3</v>
      </c>
      <c r="G9" s="248">
        <v>9</v>
      </c>
      <c r="H9" s="248">
        <v>0</v>
      </c>
      <c r="I9" s="248">
        <v>0</v>
      </c>
      <c r="J9" s="248">
        <v>2</v>
      </c>
      <c r="K9" s="38">
        <v>19</v>
      </c>
      <c r="L9" s="38">
        <v>7</v>
      </c>
      <c r="M9" s="38">
        <v>2</v>
      </c>
      <c r="N9" s="38">
        <v>9</v>
      </c>
      <c r="O9" s="38">
        <v>101</v>
      </c>
      <c r="P9" s="38">
        <v>2</v>
      </c>
      <c r="Q9" s="38">
        <v>7</v>
      </c>
      <c r="R9" s="38">
        <v>49</v>
      </c>
      <c r="S9" s="38">
        <v>4</v>
      </c>
      <c r="T9" s="38">
        <v>3</v>
      </c>
      <c r="U9" s="38">
        <v>3</v>
      </c>
      <c r="V9" s="38">
        <v>3</v>
      </c>
      <c r="W9" s="38">
        <v>1</v>
      </c>
      <c r="X9" s="38">
        <v>6</v>
      </c>
      <c r="Y9" s="38">
        <v>97</v>
      </c>
      <c r="Z9" s="38">
        <v>4</v>
      </c>
      <c r="AA9" s="38">
        <v>1</v>
      </c>
      <c r="AB9" s="38">
        <v>29</v>
      </c>
      <c r="AC9" s="38">
        <v>14</v>
      </c>
      <c r="AD9" s="38">
        <v>10</v>
      </c>
      <c r="AE9" s="38">
        <v>5</v>
      </c>
      <c r="AF9" s="38">
        <v>2</v>
      </c>
      <c r="AG9" s="38">
        <v>112</v>
      </c>
      <c r="AH9" s="38">
        <v>3</v>
      </c>
      <c r="AI9" s="38">
        <v>25</v>
      </c>
      <c r="AJ9" s="38">
        <v>5</v>
      </c>
      <c r="AK9" s="38">
        <v>2</v>
      </c>
      <c r="AL9" s="38">
        <v>73</v>
      </c>
    </row>
    <row r="10" spans="1:38" s="22" customFormat="1" ht="21.75" customHeight="1">
      <c r="A10" s="232" t="s">
        <v>378</v>
      </c>
      <c r="B10" s="38">
        <v>789</v>
      </c>
      <c r="C10" s="38">
        <v>2</v>
      </c>
      <c r="D10" s="38">
        <v>8</v>
      </c>
      <c r="E10" s="38">
        <v>139</v>
      </c>
      <c r="F10" s="248">
        <v>3</v>
      </c>
      <c r="G10" s="248">
        <v>9</v>
      </c>
      <c r="H10" s="248">
        <v>0</v>
      </c>
      <c r="I10" s="248">
        <v>0</v>
      </c>
      <c r="J10" s="248">
        <v>2</v>
      </c>
      <c r="K10" s="38">
        <v>19</v>
      </c>
      <c r="L10" s="38">
        <v>7</v>
      </c>
      <c r="M10" s="38">
        <v>2</v>
      </c>
      <c r="N10" s="38">
        <v>9</v>
      </c>
      <c r="O10" s="38">
        <v>101</v>
      </c>
      <c r="P10" s="38">
        <v>2</v>
      </c>
      <c r="Q10" s="38">
        <v>7</v>
      </c>
      <c r="R10" s="38">
        <v>48</v>
      </c>
      <c r="S10" s="38">
        <v>4</v>
      </c>
      <c r="T10" s="38">
        <v>3</v>
      </c>
      <c r="U10" s="38">
        <v>3</v>
      </c>
      <c r="V10" s="38">
        <v>3</v>
      </c>
      <c r="W10" s="38">
        <v>1</v>
      </c>
      <c r="X10" s="38">
        <v>6</v>
      </c>
      <c r="Y10" s="38">
        <v>99</v>
      </c>
      <c r="Z10" s="38">
        <v>4</v>
      </c>
      <c r="AA10" s="38">
        <v>1</v>
      </c>
      <c r="AB10" s="38">
        <v>29</v>
      </c>
      <c r="AC10" s="38">
        <v>14</v>
      </c>
      <c r="AD10" s="38">
        <v>10</v>
      </c>
      <c r="AE10" s="38">
        <v>6</v>
      </c>
      <c r="AF10" s="38">
        <v>2</v>
      </c>
      <c r="AG10" s="38">
        <v>122</v>
      </c>
      <c r="AH10" s="38">
        <v>7</v>
      </c>
      <c r="AI10" s="38">
        <v>26</v>
      </c>
      <c r="AJ10" s="38">
        <v>6</v>
      </c>
      <c r="AK10" s="38">
        <v>2</v>
      </c>
      <c r="AL10" s="38">
        <v>83</v>
      </c>
    </row>
    <row r="11" spans="1:38" s="22" customFormat="1" ht="21.75" customHeight="1">
      <c r="A11" s="232" t="s">
        <v>408</v>
      </c>
      <c r="B11" s="38">
        <v>794</v>
      </c>
      <c r="C11" s="38">
        <v>2</v>
      </c>
      <c r="D11" s="38">
        <v>8</v>
      </c>
      <c r="E11" s="38">
        <v>139</v>
      </c>
      <c r="F11" s="248">
        <v>3</v>
      </c>
      <c r="G11" s="248">
        <v>9</v>
      </c>
      <c r="H11" s="248">
        <v>0</v>
      </c>
      <c r="I11" s="248">
        <v>0</v>
      </c>
      <c r="J11" s="248">
        <v>2</v>
      </c>
      <c r="K11" s="38">
        <v>20</v>
      </c>
      <c r="L11" s="38">
        <v>7</v>
      </c>
      <c r="M11" s="38">
        <v>2</v>
      </c>
      <c r="N11" s="38">
        <v>9</v>
      </c>
      <c r="O11" s="38">
        <v>109</v>
      </c>
      <c r="P11" s="38">
        <v>2</v>
      </c>
      <c r="Q11" s="38">
        <v>7</v>
      </c>
      <c r="R11" s="38">
        <v>48</v>
      </c>
      <c r="S11" s="38">
        <v>4</v>
      </c>
      <c r="T11" s="38">
        <v>4</v>
      </c>
      <c r="U11" s="38">
        <v>3</v>
      </c>
      <c r="V11" s="38">
        <v>3</v>
      </c>
      <c r="W11" s="38">
        <v>1</v>
      </c>
      <c r="X11" s="38">
        <v>6</v>
      </c>
      <c r="Y11" s="38">
        <v>100</v>
      </c>
      <c r="Z11" s="38">
        <v>4</v>
      </c>
      <c r="AA11" s="38">
        <v>1</v>
      </c>
      <c r="AB11" s="38">
        <v>34</v>
      </c>
      <c r="AC11" s="38">
        <v>16</v>
      </c>
      <c r="AD11" s="38">
        <v>10</v>
      </c>
      <c r="AE11" s="38">
        <v>7</v>
      </c>
      <c r="AF11" s="38">
        <v>2</v>
      </c>
      <c r="AG11" s="38">
        <v>119</v>
      </c>
      <c r="AH11" s="38">
        <v>6</v>
      </c>
      <c r="AI11" s="38">
        <v>20</v>
      </c>
      <c r="AJ11" s="38">
        <v>7</v>
      </c>
      <c r="AK11" s="38">
        <v>2</v>
      </c>
      <c r="AL11" s="38">
        <v>78</v>
      </c>
    </row>
    <row r="12" spans="1:45" s="22" customFormat="1" ht="21.75" customHeight="1">
      <c r="A12" s="232" t="s">
        <v>397</v>
      </c>
      <c r="B12" s="248">
        <f aca="true" t="shared" si="0" ref="B12:AL12">SUM(B14:B21)</f>
        <v>699</v>
      </c>
      <c r="C12" s="248">
        <f t="shared" si="0"/>
        <v>1</v>
      </c>
      <c r="D12" s="248">
        <f t="shared" si="0"/>
        <v>8</v>
      </c>
      <c r="E12" s="248">
        <f t="shared" si="0"/>
        <v>139</v>
      </c>
      <c r="F12" s="248">
        <f t="shared" si="0"/>
        <v>3</v>
      </c>
      <c r="G12" s="248">
        <f t="shared" si="0"/>
        <v>9</v>
      </c>
      <c r="H12" s="248">
        <f t="shared" si="0"/>
        <v>0</v>
      </c>
      <c r="I12" s="248">
        <f t="shared" si="0"/>
        <v>0</v>
      </c>
      <c r="J12" s="248">
        <f t="shared" si="0"/>
        <v>2</v>
      </c>
      <c r="K12" s="248">
        <f t="shared" si="0"/>
        <v>20</v>
      </c>
      <c r="L12" s="248">
        <f t="shared" si="0"/>
        <v>5</v>
      </c>
      <c r="M12" s="248">
        <f t="shared" si="0"/>
        <v>1</v>
      </c>
      <c r="N12" s="248">
        <f t="shared" si="0"/>
        <v>8</v>
      </c>
      <c r="O12" s="248">
        <f t="shared" si="0"/>
        <v>95</v>
      </c>
      <c r="P12" s="248">
        <f t="shared" si="0"/>
        <v>0</v>
      </c>
      <c r="Q12" s="248">
        <f t="shared" si="0"/>
        <v>6</v>
      </c>
      <c r="R12" s="248">
        <f t="shared" si="0"/>
        <v>37</v>
      </c>
      <c r="S12" s="248">
        <f t="shared" si="0"/>
        <v>4</v>
      </c>
      <c r="T12" s="248">
        <f t="shared" si="0"/>
        <v>2</v>
      </c>
      <c r="U12" s="248">
        <f t="shared" si="0"/>
        <v>3</v>
      </c>
      <c r="V12" s="248">
        <f t="shared" si="0"/>
        <v>2</v>
      </c>
      <c r="W12" s="248">
        <f t="shared" si="0"/>
        <v>1</v>
      </c>
      <c r="X12" s="248">
        <f t="shared" si="0"/>
        <v>5</v>
      </c>
      <c r="Y12" s="248">
        <f t="shared" si="0"/>
        <v>87</v>
      </c>
      <c r="Z12" s="248">
        <f t="shared" si="0"/>
        <v>3</v>
      </c>
      <c r="AA12" s="248">
        <f t="shared" si="0"/>
        <v>0</v>
      </c>
      <c r="AB12" s="248">
        <f t="shared" si="0"/>
        <v>32</v>
      </c>
      <c r="AC12" s="248">
        <f t="shared" si="0"/>
        <v>9</v>
      </c>
      <c r="AD12" s="248">
        <f t="shared" si="0"/>
        <v>10</v>
      </c>
      <c r="AE12" s="248">
        <f t="shared" si="0"/>
        <v>5</v>
      </c>
      <c r="AF12" s="248">
        <f t="shared" si="0"/>
        <v>2</v>
      </c>
      <c r="AG12" s="248">
        <f t="shared" si="0"/>
        <v>95</v>
      </c>
      <c r="AH12" s="248">
        <f t="shared" si="0"/>
        <v>1</v>
      </c>
      <c r="AI12" s="248">
        <f t="shared" si="0"/>
        <v>23</v>
      </c>
      <c r="AJ12" s="248">
        <f t="shared" si="0"/>
        <v>5</v>
      </c>
      <c r="AK12" s="248">
        <f t="shared" si="0"/>
        <v>2</v>
      </c>
      <c r="AL12" s="248">
        <f t="shared" si="0"/>
        <v>74</v>
      </c>
      <c r="AM12" s="80"/>
      <c r="AN12" s="80"/>
      <c r="AO12" s="80"/>
      <c r="AP12" s="80"/>
      <c r="AQ12" s="80"/>
      <c r="AR12" s="80"/>
      <c r="AS12" s="80"/>
    </row>
    <row r="13" spans="1:45" s="22" customFormat="1" ht="9" customHeight="1">
      <c r="A13" s="337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80"/>
      <c r="AN13" s="80"/>
      <c r="AO13" s="80"/>
      <c r="AP13" s="80"/>
      <c r="AQ13" s="80"/>
      <c r="AR13" s="80"/>
      <c r="AS13" s="80"/>
    </row>
    <row r="14" spans="1:45" s="22" customFormat="1" ht="21.75" customHeight="1">
      <c r="A14" s="232" t="s">
        <v>67</v>
      </c>
      <c r="B14" s="329">
        <f aca="true" t="shared" si="1" ref="B14:B21">SUM(C14:AL14)</f>
        <v>80</v>
      </c>
      <c r="C14" s="248">
        <v>1</v>
      </c>
      <c r="D14" s="248">
        <v>1</v>
      </c>
      <c r="E14" s="248">
        <v>12</v>
      </c>
      <c r="F14" s="248">
        <v>1</v>
      </c>
      <c r="G14" s="248">
        <v>1</v>
      </c>
      <c r="H14" s="248">
        <v>0</v>
      </c>
      <c r="I14" s="248">
        <v>0</v>
      </c>
      <c r="J14" s="248">
        <v>0</v>
      </c>
      <c r="K14" s="248">
        <v>3</v>
      </c>
      <c r="L14" s="248">
        <v>1</v>
      </c>
      <c r="M14" s="248">
        <v>0</v>
      </c>
      <c r="N14" s="248">
        <v>1</v>
      </c>
      <c r="O14" s="248">
        <v>10</v>
      </c>
      <c r="P14" s="248">
        <v>0</v>
      </c>
      <c r="Q14" s="248">
        <v>1</v>
      </c>
      <c r="R14" s="248">
        <v>5</v>
      </c>
      <c r="S14" s="248">
        <v>0</v>
      </c>
      <c r="T14" s="248">
        <v>0</v>
      </c>
      <c r="U14" s="248">
        <v>0</v>
      </c>
      <c r="V14" s="248">
        <v>0</v>
      </c>
      <c r="W14" s="248">
        <v>0</v>
      </c>
      <c r="X14" s="248">
        <v>1</v>
      </c>
      <c r="Y14" s="248">
        <v>10</v>
      </c>
      <c r="Z14" s="248">
        <v>0</v>
      </c>
      <c r="AA14" s="248">
        <v>0</v>
      </c>
      <c r="AB14" s="248">
        <v>2</v>
      </c>
      <c r="AC14" s="248">
        <v>1</v>
      </c>
      <c r="AD14" s="248">
        <v>3</v>
      </c>
      <c r="AE14" s="248">
        <v>1</v>
      </c>
      <c r="AF14" s="248">
        <v>0</v>
      </c>
      <c r="AG14" s="248">
        <v>8</v>
      </c>
      <c r="AH14" s="248">
        <v>0</v>
      </c>
      <c r="AI14" s="248">
        <v>2</v>
      </c>
      <c r="AJ14" s="248">
        <v>2</v>
      </c>
      <c r="AK14" s="248">
        <v>0</v>
      </c>
      <c r="AL14" s="248">
        <v>13</v>
      </c>
      <c r="AM14" s="80"/>
      <c r="AN14" s="80"/>
      <c r="AO14" s="80"/>
      <c r="AP14" s="80"/>
      <c r="AQ14" s="80"/>
      <c r="AR14" s="80"/>
      <c r="AS14" s="80"/>
    </row>
    <row r="15" spans="1:45" s="22" customFormat="1" ht="21.75" customHeight="1">
      <c r="A15" s="232" t="s">
        <v>46</v>
      </c>
      <c r="B15" s="329">
        <f t="shared" si="1"/>
        <v>120</v>
      </c>
      <c r="C15" s="248">
        <v>0</v>
      </c>
      <c r="D15" s="248">
        <v>1</v>
      </c>
      <c r="E15" s="248">
        <v>20</v>
      </c>
      <c r="F15" s="248">
        <v>1</v>
      </c>
      <c r="G15" s="248">
        <v>1</v>
      </c>
      <c r="H15" s="248">
        <v>0</v>
      </c>
      <c r="I15" s="248">
        <v>0</v>
      </c>
      <c r="J15" s="248">
        <v>0</v>
      </c>
      <c r="K15" s="248">
        <v>2</v>
      </c>
      <c r="L15" s="248">
        <v>0</v>
      </c>
      <c r="M15" s="248">
        <v>0</v>
      </c>
      <c r="N15" s="248">
        <v>1</v>
      </c>
      <c r="O15" s="248">
        <v>17</v>
      </c>
      <c r="P15" s="248">
        <v>0</v>
      </c>
      <c r="Q15" s="248">
        <v>1</v>
      </c>
      <c r="R15" s="248">
        <v>5</v>
      </c>
      <c r="S15" s="248">
        <v>0</v>
      </c>
      <c r="T15" s="248">
        <v>2</v>
      </c>
      <c r="U15" s="248">
        <v>0</v>
      </c>
      <c r="V15" s="248">
        <v>0</v>
      </c>
      <c r="W15" s="248">
        <v>0</v>
      </c>
      <c r="X15" s="248">
        <v>0</v>
      </c>
      <c r="Y15" s="248">
        <v>13</v>
      </c>
      <c r="Z15" s="248">
        <v>1</v>
      </c>
      <c r="AA15" s="248">
        <v>0</v>
      </c>
      <c r="AB15" s="248">
        <v>7</v>
      </c>
      <c r="AC15" s="248">
        <v>3</v>
      </c>
      <c r="AD15" s="248">
        <v>0</v>
      </c>
      <c r="AE15" s="248">
        <v>3</v>
      </c>
      <c r="AF15" s="248">
        <v>0</v>
      </c>
      <c r="AG15" s="248">
        <v>21</v>
      </c>
      <c r="AH15" s="248">
        <v>1</v>
      </c>
      <c r="AI15" s="248">
        <v>5</v>
      </c>
      <c r="AJ15" s="248">
        <v>0</v>
      </c>
      <c r="AK15" s="248">
        <v>1</v>
      </c>
      <c r="AL15" s="248">
        <v>14</v>
      </c>
      <c r="AM15" s="80"/>
      <c r="AN15" s="80"/>
      <c r="AO15" s="80"/>
      <c r="AP15" s="80"/>
      <c r="AQ15" s="80"/>
      <c r="AR15" s="80"/>
      <c r="AS15" s="80"/>
    </row>
    <row r="16" spans="1:45" s="22" customFormat="1" ht="21.75" customHeight="1">
      <c r="A16" s="232" t="s">
        <v>48</v>
      </c>
      <c r="B16" s="329">
        <f t="shared" si="1"/>
        <v>70</v>
      </c>
      <c r="C16" s="248">
        <v>0</v>
      </c>
      <c r="D16" s="248">
        <v>1</v>
      </c>
      <c r="E16" s="248">
        <v>17</v>
      </c>
      <c r="F16" s="248">
        <v>0</v>
      </c>
      <c r="G16" s="248">
        <v>1</v>
      </c>
      <c r="H16" s="248">
        <v>0</v>
      </c>
      <c r="I16" s="248">
        <v>0</v>
      </c>
      <c r="J16" s="248">
        <v>0</v>
      </c>
      <c r="K16" s="248">
        <v>0</v>
      </c>
      <c r="L16" s="248">
        <v>1</v>
      </c>
      <c r="M16" s="248">
        <v>0</v>
      </c>
      <c r="N16" s="248">
        <v>1</v>
      </c>
      <c r="O16" s="248">
        <v>12</v>
      </c>
      <c r="P16" s="248">
        <v>0</v>
      </c>
      <c r="Q16" s="248">
        <v>1</v>
      </c>
      <c r="R16" s="248">
        <v>4</v>
      </c>
      <c r="S16" s="248">
        <v>0</v>
      </c>
      <c r="T16" s="248">
        <v>0</v>
      </c>
      <c r="U16" s="248">
        <v>0</v>
      </c>
      <c r="V16" s="248">
        <v>0</v>
      </c>
      <c r="W16" s="248">
        <v>0</v>
      </c>
      <c r="X16" s="248">
        <v>1</v>
      </c>
      <c r="Y16" s="248">
        <v>8</v>
      </c>
      <c r="Z16" s="248">
        <v>0</v>
      </c>
      <c r="AA16" s="248">
        <v>0</v>
      </c>
      <c r="AB16" s="248">
        <v>0</v>
      </c>
      <c r="AC16" s="248">
        <v>1</v>
      </c>
      <c r="AD16" s="248">
        <v>0</v>
      </c>
      <c r="AE16" s="248">
        <v>0</v>
      </c>
      <c r="AF16" s="248">
        <v>0</v>
      </c>
      <c r="AG16" s="248">
        <v>11</v>
      </c>
      <c r="AH16" s="248">
        <v>0</v>
      </c>
      <c r="AI16" s="248">
        <v>0</v>
      </c>
      <c r="AJ16" s="248">
        <v>0</v>
      </c>
      <c r="AK16" s="248">
        <v>0</v>
      </c>
      <c r="AL16" s="248">
        <v>11</v>
      </c>
      <c r="AM16" s="80"/>
      <c r="AN16" s="80"/>
      <c r="AO16" s="80"/>
      <c r="AP16" s="80"/>
      <c r="AQ16" s="80"/>
      <c r="AR16" s="80"/>
      <c r="AS16" s="80"/>
    </row>
    <row r="17" spans="1:45" s="22" customFormat="1" ht="21.75" customHeight="1">
      <c r="A17" s="232" t="s">
        <v>50</v>
      </c>
      <c r="B17" s="329">
        <f t="shared" si="1"/>
        <v>60</v>
      </c>
      <c r="C17" s="248">
        <v>0</v>
      </c>
      <c r="D17" s="248">
        <v>1</v>
      </c>
      <c r="E17" s="248">
        <v>13</v>
      </c>
      <c r="F17" s="248">
        <v>0</v>
      </c>
      <c r="G17" s="248">
        <v>1</v>
      </c>
      <c r="H17" s="248">
        <v>0</v>
      </c>
      <c r="I17" s="248">
        <v>0</v>
      </c>
      <c r="J17" s="248">
        <v>0</v>
      </c>
      <c r="K17" s="248">
        <v>2</v>
      </c>
      <c r="L17" s="248">
        <v>1</v>
      </c>
      <c r="M17" s="248">
        <v>0</v>
      </c>
      <c r="N17" s="248">
        <v>1</v>
      </c>
      <c r="O17" s="248">
        <v>10</v>
      </c>
      <c r="P17" s="248">
        <v>0</v>
      </c>
      <c r="Q17" s="248">
        <v>0</v>
      </c>
      <c r="R17" s="248">
        <v>4</v>
      </c>
      <c r="S17" s="248">
        <v>0</v>
      </c>
      <c r="T17" s="248">
        <v>0</v>
      </c>
      <c r="U17" s="248">
        <v>0</v>
      </c>
      <c r="V17" s="248">
        <v>0</v>
      </c>
      <c r="W17" s="248">
        <v>0</v>
      </c>
      <c r="X17" s="248">
        <v>1</v>
      </c>
      <c r="Y17" s="248">
        <v>6</v>
      </c>
      <c r="Z17" s="248">
        <v>1</v>
      </c>
      <c r="AA17" s="248">
        <v>0</v>
      </c>
      <c r="AB17" s="248">
        <v>1</v>
      </c>
      <c r="AC17" s="248">
        <v>1</v>
      </c>
      <c r="AD17" s="248">
        <v>1</v>
      </c>
      <c r="AE17" s="248">
        <v>0</v>
      </c>
      <c r="AF17" s="248">
        <v>1</v>
      </c>
      <c r="AG17" s="248">
        <v>6</v>
      </c>
      <c r="AH17" s="248">
        <v>0</v>
      </c>
      <c r="AI17" s="248">
        <v>1</v>
      </c>
      <c r="AJ17" s="248">
        <v>0</v>
      </c>
      <c r="AK17" s="248">
        <v>1</v>
      </c>
      <c r="AL17" s="248">
        <v>7</v>
      </c>
      <c r="AM17" s="80"/>
      <c r="AN17" s="80"/>
      <c r="AO17" s="80"/>
      <c r="AP17" s="80"/>
      <c r="AQ17" s="80"/>
      <c r="AR17" s="80"/>
      <c r="AS17" s="80"/>
    </row>
    <row r="18" spans="1:45" s="22" customFormat="1" ht="21.75" customHeight="1">
      <c r="A18" s="232" t="s">
        <v>52</v>
      </c>
      <c r="B18" s="349">
        <f t="shared" si="1"/>
        <v>28</v>
      </c>
      <c r="C18" s="335"/>
      <c r="D18" s="335">
        <v>1</v>
      </c>
      <c r="E18" s="335">
        <v>23</v>
      </c>
      <c r="F18" s="335"/>
      <c r="G18" s="335">
        <v>1</v>
      </c>
      <c r="H18" s="335"/>
      <c r="I18" s="335"/>
      <c r="J18" s="335"/>
      <c r="K18" s="335">
        <v>2</v>
      </c>
      <c r="L18" s="335">
        <v>1</v>
      </c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80"/>
      <c r="AN18" s="80"/>
      <c r="AO18" s="80"/>
      <c r="AP18" s="80"/>
      <c r="AQ18" s="80"/>
      <c r="AR18" s="80"/>
      <c r="AS18" s="80"/>
    </row>
    <row r="19" spans="1:45" s="22" customFormat="1" ht="21.75" customHeight="1">
      <c r="A19" s="232" t="s">
        <v>53</v>
      </c>
      <c r="B19" s="329">
        <f t="shared" si="1"/>
        <v>132</v>
      </c>
      <c r="C19" s="248">
        <v>0</v>
      </c>
      <c r="D19" s="248">
        <v>1</v>
      </c>
      <c r="E19" s="248">
        <v>23</v>
      </c>
      <c r="F19" s="248">
        <v>1</v>
      </c>
      <c r="G19" s="248">
        <v>1</v>
      </c>
      <c r="H19" s="248">
        <v>0</v>
      </c>
      <c r="I19" s="248">
        <v>0</v>
      </c>
      <c r="J19" s="248">
        <v>0</v>
      </c>
      <c r="K19" s="248">
        <v>4</v>
      </c>
      <c r="L19" s="248">
        <v>0</v>
      </c>
      <c r="M19" s="248">
        <v>1</v>
      </c>
      <c r="N19" s="248">
        <v>1</v>
      </c>
      <c r="O19" s="248">
        <v>17</v>
      </c>
      <c r="P19" s="248">
        <v>0</v>
      </c>
      <c r="Q19" s="248">
        <v>1</v>
      </c>
      <c r="R19" s="248">
        <v>8</v>
      </c>
      <c r="S19" s="248">
        <v>2</v>
      </c>
      <c r="T19" s="248"/>
      <c r="U19" s="248">
        <v>2</v>
      </c>
      <c r="V19" s="248">
        <v>1</v>
      </c>
      <c r="W19" s="248">
        <v>0</v>
      </c>
      <c r="X19" s="248">
        <v>1</v>
      </c>
      <c r="Y19" s="248">
        <v>15</v>
      </c>
      <c r="Z19" s="248">
        <v>0</v>
      </c>
      <c r="AA19" s="248">
        <v>0</v>
      </c>
      <c r="AB19" s="248">
        <v>8</v>
      </c>
      <c r="AC19" s="248">
        <v>1</v>
      </c>
      <c r="AD19" s="248">
        <v>6</v>
      </c>
      <c r="AE19" s="248">
        <v>1</v>
      </c>
      <c r="AF19" s="248"/>
      <c r="AG19" s="248">
        <v>12</v>
      </c>
      <c r="AH19" s="248">
        <v>0</v>
      </c>
      <c r="AI19" s="248">
        <v>5</v>
      </c>
      <c r="AJ19" s="248">
        <v>2</v>
      </c>
      <c r="AK19" s="248">
        <v>0</v>
      </c>
      <c r="AL19" s="248">
        <v>18</v>
      </c>
      <c r="AM19" s="80"/>
      <c r="AN19" s="80"/>
      <c r="AO19" s="80"/>
      <c r="AP19" s="80"/>
      <c r="AQ19" s="80"/>
      <c r="AR19" s="80"/>
      <c r="AS19" s="80"/>
    </row>
    <row r="20" spans="1:45" s="22" customFormat="1" ht="21.75" customHeight="1">
      <c r="A20" s="232" t="s">
        <v>55</v>
      </c>
      <c r="B20" s="329">
        <f t="shared" si="1"/>
        <v>149</v>
      </c>
      <c r="C20" s="248">
        <v>0</v>
      </c>
      <c r="D20" s="248">
        <v>1</v>
      </c>
      <c r="E20" s="248">
        <v>22</v>
      </c>
      <c r="F20" s="248">
        <v>0</v>
      </c>
      <c r="G20" s="248">
        <v>1</v>
      </c>
      <c r="H20" s="248">
        <v>0</v>
      </c>
      <c r="I20" s="248">
        <v>0</v>
      </c>
      <c r="J20" s="248">
        <v>0</v>
      </c>
      <c r="K20" s="248">
        <v>6</v>
      </c>
      <c r="L20" s="248">
        <v>0</v>
      </c>
      <c r="M20" s="248">
        <v>0</v>
      </c>
      <c r="N20" s="248">
        <v>2</v>
      </c>
      <c r="O20" s="248">
        <v>18</v>
      </c>
      <c r="P20" s="248">
        <v>0</v>
      </c>
      <c r="Q20" s="248">
        <v>1</v>
      </c>
      <c r="R20" s="348">
        <v>7</v>
      </c>
      <c r="S20" s="248">
        <v>2</v>
      </c>
      <c r="T20" s="248">
        <v>0</v>
      </c>
      <c r="U20" s="248">
        <v>1</v>
      </c>
      <c r="V20" s="248">
        <v>0</v>
      </c>
      <c r="W20" s="248">
        <v>1</v>
      </c>
      <c r="X20" s="248">
        <v>1</v>
      </c>
      <c r="Y20" s="248">
        <v>24</v>
      </c>
      <c r="Z20" s="248">
        <v>1</v>
      </c>
      <c r="AA20" s="248">
        <v>0</v>
      </c>
      <c r="AB20" s="348">
        <v>14</v>
      </c>
      <c r="AC20" s="248">
        <v>1</v>
      </c>
      <c r="AD20" s="248">
        <v>0</v>
      </c>
      <c r="AE20" s="248">
        <v>0</v>
      </c>
      <c r="AF20" s="248">
        <v>0</v>
      </c>
      <c r="AG20" s="348">
        <v>28</v>
      </c>
      <c r="AH20" s="248">
        <v>0</v>
      </c>
      <c r="AI20" s="248">
        <v>6</v>
      </c>
      <c r="AJ20" s="248">
        <v>1</v>
      </c>
      <c r="AK20" s="248">
        <v>0</v>
      </c>
      <c r="AL20" s="348">
        <v>11</v>
      </c>
      <c r="AM20" s="80"/>
      <c r="AN20" s="80"/>
      <c r="AO20" s="80"/>
      <c r="AP20" s="80"/>
      <c r="AQ20" s="80"/>
      <c r="AR20" s="80"/>
      <c r="AS20" s="80"/>
    </row>
    <row r="21" spans="1:45" s="22" customFormat="1" ht="21.75" customHeight="1">
      <c r="A21" s="28" t="s">
        <v>56</v>
      </c>
      <c r="B21" s="327">
        <f t="shared" si="1"/>
        <v>60</v>
      </c>
      <c r="C21" s="325">
        <v>0</v>
      </c>
      <c r="D21" s="325">
        <v>1</v>
      </c>
      <c r="E21" s="325">
        <v>9</v>
      </c>
      <c r="F21" s="325">
        <v>0</v>
      </c>
      <c r="G21" s="325">
        <v>2</v>
      </c>
      <c r="H21" s="325">
        <v>0</v>
      </c>
      <c r="I21" s="325">
        <v>0</v>
      </c>
      <c r="J21" s="325">
        <v>2</v>
      </c>
      <c r="K21" s="325">
        <v>1</v>
      </c>
      <c r="L21" s="325">
        <v>1</v>
      </c>
      <c r="M21" s="325">
        <v>0</v>
      </c>
      <c r="N21" s="325">
        <v>1</v>
      </c>
      <c r="O21" s="325">
        <v>11</v>
      </c>
      <c r="P21" s="325">
        <v>0</v>
      </c>
      <c r="Q21" s="347">
        <v>1</v>
      </c>
      <c r="R21" s="325">
        <v>4</v>
      </c>
      <c r="S21" s="325">
        <v>0</v>
      </c>
      <c r="T21" s="325">
        <v>0</v>
      </c>
      <c r="U21" s="325">
        <v>0</v>
      </c>
      <c r="V21" s="325">
        <v>1</v>
      </c>
      <c r="W21" s="325">
        <v>0</v>
      </c>
      <c r="X21" s="325">
        <v>0</v>
      </c>
      <c r="Y21" s="325">
        <v>11</v>
      </c>
      <c r="Z21" s="325">
        <v>0</v>
      </c>
      <c r="AA21" s="325">
        <v>0</v>
      </c>
      <c r="AB21" s="325">
        <v>0</v>
      </c>
      <c r="AC21" s="325">
        <v>1</v>
      </c>
      <c r="AD21" s="325">
        <v>0</v>
      </c>
      <c r="AE21" s="325">
        <v>0</v>
      </c>
      <c r="AF21" s="325">
        <v>1</v>
      </c>
      <c r="AG21" s="325">
        <v>9</v>
      </c>
      <c r="AH21" s="325">
        <v>0</v>
      </c>
      <c r="AI21" s="325">
        <v>4</v>
      </c>
      <c r="AJ21" s="325">
        <v>0</v>
      </c>
      <c r="AK21" s="325">
        <v>0</v>
      </c>
      <c r="AL21" s="325">
        <v>0</v>
      </c>
      <c r="AM21" s="80"/>
      <c r="AN21" s="80"/>
      <c r="AO21" s="80"/>
      <c r="AP21" s="80"/>
      <c r="AQ21" s="80"/>
      <c r="AR21" s="80"/>
      <c r="AS21" s="80"/>
    </row>
    <row r="22" s="16" customFormat="1" ht="13.5" customHeight="1">
      <c r="A22" s="30" t="s">
        <v>450</v>
      </c>
    </row>
    <row r="23" s="81" customFormat="1" ht="13.5" customHeight="1">
      <c r="A23" s="30" t="s">
        <v>449</v>
      </c>
    </row>
    <row r="24" s="16" customFormat="1" ht="13.5" customHeight="1">
      <c r="A24" s="16" t="s">
        <v>365</v>
      </c>
    </row>
    <row r="25" s="16" customFormat="1" ht="13.5" customHeight="1">
      <c r="A25" s="16" t="s">
        <v>366</v>
      </c>
    </row>
    <row r="26" s="16" customFormat="1" ht="13.5" customHeight="1">
      <c r="A26" s="16" t="s">
        <v>367</v>
      </c>
    </row>
    <row r="27" s="16" customFormat="1" ht="13.5" customHeight="1">
      <c r="A27" s="82" t="s">
        <v>800</v>
      </c>
    </row>
    <row r="28" s="16" customFormat="1" ht="13.5" customHeight="1">
      <c r="A28" s="16" t="s">
        <v>799</v>
      </c>
    </row>
    <row r="29" ht="13.5" customHeight="1">
      <c r="A29" s="16" t="s">
        <v>798</v>
      </c>
    </row>
    <row r="32" s="16" customFormat="1" ht="13.5" customHeight="1">
      <c r="A32" s="30"/>
    </row>
    <row r="33" s="81" customFormat="1" ht="13.5" customHeight="1">
      <c r="A33" s="30"/>
    </row>
    <row r="34" s="16" customFormat="1" ht="13.5" customHeight="1"/>
    <row r="35" spans="2:10" s="16" customFormat="1" ht="13.5" customHeight="1">
      <c r="B35" s="575" t="s">
        <v>797</v>
      </c>
      <c r="J35" s="575" t="s">
        <v>796</v>
      </c>
    </row>
    <row r="36" spans="2:10" s="16" customFormat="1" ht="13.5" customHeight="1">
      <c r="B36" s="16" t="s">
        <v>795</v>
      </c>
      <c r="J36" s="16" t="s">
        <v>794</v>
      </c>
    </row>
    <row r="37" spans="1:10" s="16" customFormat="1" ht="13.5" customHeight="1">
      <c r="A37" s="82"/>
      <c r="B37" s="16" t="s">
        <v>793</v>
      </c>
      <c r="J37" s="16" t="s">
        <v>792</v>
      </c>
    </row>
    <row r="38" spans="2:10" s="16" customFormat="1" ht="13.5" customHeight="1">
      <c r="B38" s="16" t="s">
        <v>791</v>
      </c>
      <c r="J38" s="16" t="s">
        <v>790</v>
      </c>
    </row>
    <row r="39" spans="1:10" ht="13.5" customHeight="1">
      <c r="A39" s="16"/>
      <c r="J39" s="31" t="s">
        <v>789</v>
      </c>
    </row>
    <row r="40" ht="13.5">
      <c r="J40" s="31" t="s">
        <v>788</v>
      </c>
    </row>
    <row r="41" spans="2:10" ht="13.5">
      <c r="B41" s="575" t="s">
        <v>787</v>
      </c>
      <c r="J41" s="31" t="s">
        <v>786</v>
      </c>
    </row>
    <row r="42" spans="2:10" ht="13.5">
      <c r="B42" s="16" t="s">
        <v>785</v>
      </c>
      <c r="C42" s="16"/>
      <c r="J42" s="31" t="s">
        <v>784</v>
      </c>
    </row>
    <row r="43" spans="2:10" ht="13.5">
      <c r="B43" s="16" t="s">
        <v>783</v>
      </c>
      <c r="C43" s="16"/>
      <c r="J43" s="31" t="s">
        <v>782</v>
      </c>
    </row>
    <row r="45" ht="13.5">
      <c r="J45" s="575" t="s">
        <v>781</v>
      </c>
    </row>
    <row r="46" spans="2:10" ht="13.5">
      <c r="B46" s="575" t="s">
        <v>780</v>
      </c>
      <c r="J46" s="16" t="s">
        <v>779</v>
      </c>
    </row>
    <row r="47" spans="2:10" ht="13.5">
      <c r="B47" s="16" t="s">
        <v>778</v>
      </c>
      <c r="J47" s="16" t="s">
        <v>777</v>
      </c>
    </row>
    <row r="48" ht="13.5">
      <c r="J48" s="16" t="s">
        <v>776</v>
      </c>
    </row>
    <row r="49" ht="13.5">
      <c r="J49" s="16" t="s">
        <v>775</v>
      </c>
    </row>
    <row r="50" ht="13.5">
      <c r="J50" s="16" t="s">
        <v>774</v>
      </c>
    </row>
    <row r="51" ht="13.5">
      <c r="J51" s="16" t="s">
        <v>773</v>
      </c>
    </row>
    <row r="52" ht="13.5">
      <c r="J52" s="16" t="s">
        <v>772</v>
      </c>
    </row>
    <row r="53" ht="13.5">
      <c r="J53" s="16" t="s">
        <v>771</v>
      </c>
    </row>
  </sheetData>
  <sheetProtection/>
  <mergeCells count="38">
    <mergeCell ref="AG5:AG6"/>
    <mergeCell ref="AH5:AH6"/>
    <mergeCell ref="AI5:AI6"/>
    <mergeCell ref="AJ5:AJ6"/>
    <mergeCell ref="AK5:AK6"/>
    <mergeCell ref="AL5:AL6"/>
    <mergeCell ref="Q5:Q6"/>
    <mergeCell ref="R5:R6"/>
    <mergeCell ref="S5:S6"/>
    <mergeCell ref="T5:T6"/>
    <mergeCell ref="U5:U6"/>
    <mergeCell ref="V5:V6"/>
    <mergeCell ref="AD4:AD6"/>
    <mergeCell ref="AE4:AE6"/>
    <mergeCell ref="AF4:AF6"/>
    <mergeCell ref="AG4:AL4"/>
    <mergeCell ref="C5:C6"/>
    <mergeCell ref="D5:D6"/>
    <mergeCell ref="E5:E6"/>
    <mergeCell ref="F5:G5"/>
    <mergeCell ref="H5:J5"/>
    <mergeCell ref="K5:L5"/>
    <mergeCell ref="X4:X6"/>
    <mergeCell ref="Y4:Y6"/>
    <mergeCell ref="Z4:Z6"/>
    <mergeCell ref="AA4:AA6"/>
    <mergeCell ref="AB4:AB6"/>
    <mergeCell ref="AC4:AC6"/>
    <mergeCell ref="A4:A6"/>
    <mergeCell ref="B4:B6"/>
    <mergeCell ref="C4:L4"/>
    <mergeCell ref="M4:R4"/>
    <mergeCell ref="S4:V4"/>
    <mergeCell ref="W4:W6"/>
    <mergeCell ref="M5:M6"/>
    <mergeCell ref="N5:N6"/>
    <mergeCell ref="O5:O6"/>
    <mergeCell ref="P5:P6"/>
  </mergeCells>
  <printOptions/>
  <pageMargins left="0.28" right="0.16" top="0.64" bottom="0.3" header="0.5" footer="0.5"/>
  <pageSetup horizontalDpi="600" verticalDpi="600" orientation="landscape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B36"/>
  <sheetViews>
    <sheetView zoomScalePageLayoutView="0" workbookViewId="0" topLeftCell="A1">
      <pane xSplit="1" ySplit="6" topLeftCell="B7" activePane="bottomRight" state="frozen"/>
      <selection pane="topLeft" activeCell="A4" sqref="A4:A6"/>
      <selection pane="topRight" activeCell="A4" sqref="A4:A6"/>
      <selection pane="bottomLeft" activeCell="A4" sqref="A4:A6"/>
      <selection pane="bottomRight" activeCell="A2" sqref="A2"/>
    </sheetView>
  </sheetViews>
  <sheetFormatPr defaultColWidth="7.77734375" defaultRowHeight="13.5"/>
  <cols>
    <col min="1" max="1" width="6.88671875" style="33" customWidth="1"/>
    <col min="2" max="2" width="8.77734375" style="33" customWidth="1"/>
    <col min="3" max="3" width="5.77734375" style="33" customWidth="1"/>
    <col min="4" max="5" width="6.77734375" style="33" customWidth="1"/>
    <col min="6" max="6" width="7.3359375" style="33" customWidth="1"/>
    <col min="7" max="7" width="6.10546875" style="33" customWidth="1"/>
    <col min="8" max="8" width="6.77734375" style="33" customWidth="1"/>
    <col min="9" max="9" width="6.3359375" style="33" customWidth="1"/>
    <col min="10" max="10" width="6.77734375" style="33" customWidth="1"/>
    <col min="11" max="11" width="4.77734375" style="33" customWidth="1"/>
    <col min="12" max="13" width="6.3359375" style="33" customWidth="1"/>
    <col min="14" max="14" width="7.21484375" style="33" customWidth="1"/>
    <col min="15" max="15" width="5.77734375" style="33" customWidth="1"/>
    <col min="16" max="16" width="6.77734375" style="33" customWidth="1"/>
    <col min="17" max="17" width="6.3359375" style="33" customWidth="1"/>
    <col min="18" max="18" width="5.5546875" style="33" customWidth="1"/>
    <col min="19" max="19" width="4.5546875" style="33" customWidth="1"/>
    <col min="20" max="21" width="4.77734375" style="33" customWidth="1"/>
    <col min="22" max="22" width="7.3359375" style="33" customWidth="1"/>
    <col min="23" max="23" width="5.77734375" style="33" customWidth="1"/>
    <col min="24" max="24" width="6.77734375" style="33" customWidth="1"/>
    <col min="25" max="16384" width="7.77734375" style="33" customWidth="1"/>
  </cols>
  <sheetData>
    <row r="2" spans="3:11" ht="18.75">
      <c r="C2" s="53" t="s">
        <v>471</v>
      </c>
      <c r="K2" s="33" t="s">
        <v>9</v>
      </c>
    </row>
    <row r="4" s="83" customFormat="1" ht="19.5" customHeight="1">
      <c r="A4" s="83" t="s">
        <v>69</v>
      </c>
    </row>
    <row r="5" spans="1:24" s="86" customFormat="1" ht="19.5" customHeight="1">
      <c r="A5" s="669" t="s">
        <v>263</v>
      </c>
      <c r="B5" s="670" t="s">
        <v>275</v>
      </c>
      <c r="C5" s="667"/>
      <c r="D5" s="667"/>
      <c r="E5" s="667"/>
      <c r="F5" s="670" t="s">
        <v>276</v>
      </c>
      <c r="G5" s="667"/>
      <c r="H5" s="667"/>
      <c r="I5" s="667"/>
      <c r="J5" s="670" t="s">
        <v>277</v>
      </c>
      <c r="K5" s="667"/>
      <c r="L5" s="667"/>
      <c r="M5" s="667"/>
      <c r="N5" s="670" t="s">
        <v>278</v>
      </c>
      <c r="O5" s="667"/>
      <c r="P5" s="667"/>
      <c r="Q5" s="667"/>
      <c r="R5" s="670" t="s">
        <v>279</v>
      </c>
      <c r="S5" s="667"/>
      <c r="T5" s="667"/>
      <c r="U5" s="668"/>
      <c r="V5" s="666" t="s">
        <v>470</v>
      </c>
      <c r="W5" s="667"/>
      <c r="X5" s="668"/>
    </row>
    <row r="6" spans="1:24" s="86" customFormat="1" ht="19.5" customHeight="1">
      <c r="A6" s="669"/>
      <c r="B6" s="87" t="s">
        <v>9</v>
      </c>
      <c r="C6" s="84" t="s">
        <v>70</v>
      </c>
      <c r="D6" s="84" t="s">
        <v>71</v>
      </c>
      <c r="E6" s="84" t="s">
        <v>72</v>
      </c>
      <c r="F6" s="87" t="s">
        <v>9</v>
      </c>
      <c r="G6" s="84" t="s">
        <v>70</v>
      </c>
      <c r="H6" s="84" t="s">
        <v>71</v>
      </c>
      <c r="I6" s="84" t="s">
        <v>72</v>
      </c>
      <c r="J6" s="87" t="s">
        <v>9</v>
      </c>
      <c r="K6" s="84" t="s">
        <v>70</v>
      </c>
      <c r="L6" s="84" t="s">
        <v>71</v>
      </c>
      <c r="M6" s="84" t="s">
        <v>72</v>
      </c>
      <c r="N6" s="87" t="s">
        <v>9</v>
      </c>
      <c r="O6" s="84" t="s">
        <v>70</v>
      </c>
      <c r="P6" s="84" t="s">
        <v>71</v>
      </c>
      <c r="Q6" s="84" t="s">
        <v>72</v>
      </c>
      <c r="R6" s="87" t="s">
        <v>9</v>
      </c>
      <c r="S6" s="84" t="s">
        <v>70</v>
      </c>
      <c r="T6" s="84" t="s">
        <v>71</v>
      </c>
      <c r="U6" s="85" t="s">
        <v>72</v>
      </c>
      <c r="V6" s="88" t="s">
        <v>9</v>
      </c>
      <c r="W6" s="84" t="s">
        <v>70</v>
      </c>
      <c r="X6" s="85" t="s">
        <v>71</v>
      </c>
    </row>
    <row r="7" spans="1:24" s="83" customFormat="1" ht="21.75" customHeight="1">
      <c r="A7" s="356" t="s">
        <v>243</v>
      </c>
      <c r="B7" s="83">
        <v>889127</v>
      </c>
      <c r="C7" s="83">
        <v>2224</v>
      </c>
      <c r="D7" s="83">
        <v>842275</v>
      </c>
      <c r="E7" s="83">
        <v>44628</v>
      </c>
      <c r="F7" s="83">
        <v>677059</v>
      </c>
      <c r="G7" s="83">
        <v>690</v>
      </c>
      <c r="H7" s="83">
        <v>653892</v>
      </c>
      <c r="I7" s="83">
        <v>22477</v>
      </c>
      <c r="J7" s="83">
        <v>49053</v>
      </c>
      <c r="K7" s="83">
        <v>473</v>
      </c>
      <c r="L7" s="83">
        <v>44798</v>
      </c>
      <c r="M7" s="83">
        <v>3782</v>
      </c>
      <c r="N7" s="83">
        <v>161534</v>
      </c>
      <c r="O7" s="83">
        <v>968</v>
      </c>
      <c r="P7" s="83">
        <v>143171</v>
      </c>
      <c r="Q7" s="83">
        <v>17395</v>
      </c>
      <c r="R7" s="83">
        <v>1481</v>
      </c>
      <c r="S7" s="83">
        <v>93</v>
      </c>
      <c r="T7" s="83">
        <v>414</v>
      </c>
      <c r="U7" s="83">
        <v>974</v>
      </c>
      <c r="V7" s="83">
        <v>114346</v>
      </c>
      <c r="W7" s="83">
        <v>878</v>
      </c>
      <c r="X7" s="83">
        <v>113468</v>
      </c>
    </row>
    <row r="8" spans="1:24" s="83" customFormat="1" ht="21.75" customHeight="1">
      <c r="A8" s="356" t="s">
        <v>354</v>
      </c>
      <c r="B8" s="83">
        <v>909222</v>
      </c>
      <c r="C8" s="83">
        <v>2264</v>
      </c>
      <c r="D8" s="83">
        <v>861852</v>
      </c>
      <c r="E8" s="83">
        <v>45106</v>
      </c>
      <c r="F8" s="83">
        <v>700026</v>
      </c>
      <c r="G8" s="83">
        <v>692</v>
      </c>
      <c r="H8" s="83">
        <v>676738</v>
      </c>
      <c r="I8" s="83">
        <v>22596</v>
      </c>
      <c r="J8" s="83">
        <v>47639</v>
      </c>
      <c r="K8" s="83">
        <v>501</v>
      </c>
      <c r="L8" s="83">
        <v>43325</v>
      </c>
      <c r="M8" s="83">
        <v>3813</v>
      </c>
      <c r="N8" s="83">
        <v>160068</v>
      </c>
      <c r="O8" s="83">
        <v>991</v>
      </c>
      <c r="P8" s="83">
        <v>141377</v>
      </c>
      <c r="Q8" s="83">
        <v>17700</v>
      </c>
      <c r="R8" s="83">
        <v>1489</v>
      </c>
      <c r="S8" s="83">
        <v>80</v>
      </c>
      <c r="T8" s="83">
        <v>412</v>
      </c>
      <c r="U8" s="83">
        <v>997</v>
      </c>
      <c r="V8" s="83">
        <v>114427</v>
      </c>
      <c r="W8" s="83">
        <v>879</v>
      </c>
      <c r="X8" s="83">
        <v>113548</v>
      </c>
    </row>
    <row r="9" spans="1:24" s="83" customFormat="1" ht="21.75" customHeight="1">
      <c r="A9" s="356" t="s">
        <v>373</v>
      </c>
      <c r="B9" s="83">
        <v>948764</v>
      </c>
      <c r="C9" s="83">
        <v>2316</v>
      </c>
      <c r="D9" s="83">
        <v>900037</v>
      </c>
      <c r="E9" s="83">
        <v>46411</v>
      </c>
      <c r="F9" s="83">
        <v>740853</v>
      </c>
      <c r="G9" s="83">
        <v>692</v>
      </c>
      <c r="H9" s="83">
        <v>716469</v>
      </c>
      <c r="I9" s="83">
        <v>23692</v>
      </c>
      <c r="J9" s="83">
        <v>45447</v>
      </c>
      <c r="K9" s="83">
        <v>558</v>
      </c>
      <c r="L9" s="83">
        <v>40999</v>
      </c>
      <c r="M9" s="83">
        <v>3890</v>
      </c>
      <c r="N9" s="83">
        <v>160922</v>
      </c>
      <c r="O9" s="83">
        <v>994</v>
      </c>
      <c r="P9" s="83">
        <v>142141</v>
      </c>
      <c r="Q9" s="83">
        <v>17787</v>
      </c>
      <c r="R9" s="83">
        <v>1542</v>
      </c>
      <c r="S9" s="83">
        <v>72</v>
      </c>
      <c r="T9" s="83">
        <v>428</v>
      </c>
      <c r="U9" s="83">
        <v>1042</v>
      </c>
      <c r="V9" s="83">
        <v>114259</v>
      </c>
      <c r="W9" s="83">
        <v>842</v>
      </c>
      <c r="X9" s="83">
        <v>113417</v>
      </c>
    </row>
    <row r="10" spans="1:24" s="83" customFormat="1" ht="21.75" customHeight="1">
      <c r="A10" s="356" t="s">
        <v>378</v>
      </c>
      <c r="B10" s="357">
        <v>985349</v>
      </c>
      <c r="C10" s="357">
        <v>2347</v>
      </c>
      <c r="D10" s="357">
        <v>934738</v>
      </c>
      <c r="E10" s="357">
        <v>48264</v>
      </c>
      <c r="F10" s="357">
        <v>779319</v>
      </c>
      <c r="G10" s="83">
        <v>712</v>
      </c>
      <c r="H10" s="83">
        <v>753768</v>
      </c>
      <c r="I10" s="83">
        <v>24839</v>
      </c>
      <c r="J10" s="357">
        <v>43483</v>
      </c>
      <c r="K10" s="83">
        <v>570</v>
      </c>
      <c r="L10" s="83">
        <v>38869</v>
      </c>
      <c r="M10" s="83">
        <v>4044</v>
      </c>
      <c r="N10" s="83">
        <v>160884</v>
      </c>
      <c r="O10" s="83">
        <v>993</v>
      </c>
      <c r="P10" s="83">
        <v>141659</v>
      </c>
      <c r="Q10" s="83">
        <v>18232</v>
      </c>
      <c r="R10" s="83">
        <v>1663</v>
      </c>
      <c r="S10" s="83">
        <v>72</v>
      </c>
      <c r="T10" s="83">
        <v>442</v>
      </c>
      <c r="U10" s="83">
        <v>1149</v>
      </c>
      <c r="V10" s="83">
        <v>114541</v>
      </c>
      <c r="W10" s="83">
        <v>907</v>
      </c>
      <c r="X10" s="83">
        <v>113634</v>
      </c>
    </row>
    <row r="11" spans="1:24" s="83" customFormat="1" ht="21.75" customHeight="1">
      <c r="A11" s="356" t="s">
        <v>408</v>
      </c>
      <c r="B11" s="357">
        <v>1010065</v>
      </c>
      <c r="C11" s="357">
        <v>2453</v>
      </c>
      <c r="D11" s="357">
        <v>959750</v>
      </c>
      <c r="E11" s="357">
        <v>47862</v>
      </c>
      <c r="F11" s="357">
        <v>806027</v>
      </c>
      <c r="G11" s="83">
        <v>753</v>
      </c>
      <c r="H11" s="83">
        <v>781157</v>
      </c>
      <c r="I11" s="83">
        <v>24117</v>
      </c>
      <c r="J11" s="357">
        <v>41969</v>
      </c>
      <c r="K11" s="83">
        <v>604</v>
      </c>
      <c r="L11" s="83">
        <v>37217</v>
      </c>
      <c r="M11" s="83">
        <v>4148</v>
      </c>
      <c r="N11" s="83">
        <v>160327</v>
      </c>
      <c r="O11" s="83">
        <v>1023</v>
      </c>
      <c r="P11" s="83">
        <v>140938</v>
      </c>
      <c r="Q11" s="83">
        <v>18366</v>
      </c>
      <c r="R11" s="83">
        <v>1742</v>
      </c>
      <c r="S11" s="83">
        <v>73</v>
      </c>
      <c r="T11" s="83">
        <v>438</v>
      </c>
      <c r="U11" s="83">
        <v>1231</v>
      </c>
      <c r="V11" s="83">
        <v>130661</v>
      </c>
      <c r="W11" s="83">
        <v>1020</v>
      </c>
      <c r="X11" s="83">
        <v>129641</v>
      </c>
    </row>
    <row r="12" spans="1:24" s="83" customFormat="1" ht="21.75" customHeight="1">
      <c r="A12" s="356" t="s">
        <v>397</v>
      </c>
      <c r="B12" s="354">
        <f aca="true" t="shared" si="0" ref="B12:X12">SUM(B25)</f>
        <v>1039225</v>
      </c>
      <c r="C12" s="354">
        <f t="shared" si="0"/>
        <v>2534</v>
      </c>
      <c r="D12" s="354">
        <f t="shared" si="0"/>
        <v>988422</v>
      </c>
      <c r="E12" s="354">
        <f t="shared" si="0"/>
        <v>48269</v>
      </c>
      <c r="F12" s="354">
        <f t="shared" si="0"/>
        <v>835622</v>
      </c>
      <c r="G12" s="354">
        <f t="shared" si="0"/>
        <v>762</v>
      </c>
      <c r="H12" s="354">
        <f t="shared" si="0"/>
        <v>810634</v>
      </c>
      <c r="I12" s="354">
        <f t="shared" si="0"/>
        <v>24226</v>
      </c>
      <c r="J12" s="354">
        <f t="shared" si="0"/>
        <v>40774</v>
      </c>
      <c r="K12" s="354">
        <f t="shared" si="0"/>
        <v>649</v>
      </c>
      <c r="L12" s="354">
        <f t="shared" si="0"/>
        <v>35768</v>
      </c>
      <c r="M12" s="354">
        <f t="shared" si="0"/>
        <v>4357</v>
      </c>
      <c r="N12" s="354">
        <f t="shared" si="0"/>
        <v>160925</v>
      </c>
      <c r="O12" s="354">
        <f t="shared" si="0"/>
        <v>1049</v>
      </c>
      <c r="P12" s="354">
        <f t="shared" si="0"/>
        <v>141527</v>
      </c>
      <c r="Q12" s="354">
        <f t="shared" si="0"/>
        <v>18349</v>
      </c>
      <c r="R12" s="354">
        <f t="shared" si="0"/>
        <v>1904</v>
      </c>
      <c r="S12" s="354">
        <f t="shared" si="0"/>
        <v>74</v>
      </c>
      <c r="T12" s="354">
        <f t="shared" si="0"/>
        <v>493</v>
      </c>
      <c r="U12" s="354">
        <f t="shared" si="0"/>
        <v>1337</v>
      </c>
      <c r="V12" s="354">
        <f t="shared" si="0"/>
        <v>131184</v>
      </c>
      <c r="W12" s="354">
        <f t="shared" si="0"/>
        <v>1096</v>
      </c>
      <c r="X12" s="354">
        <f t="shared" si="0"/>
        <v>130088</v>
      </c>
    </row>
    <row r="13" spans="1:22" s="83" customFormat="1" ht="11.25" customHeight="1">
      <c r="A13" s="297"/>
      <c r="B13" s="357"/>
      <c r="C13" s="357"/>
      <c r="D13" s="357"/>
      <c r="E13" s="357"/>
      <c r="F13" s="357"/>
      <c r="J13" s="357"/>
      <c r="V13" s="83" t="s">
        <v>9</v>
      </c>
    </row>
    <row r="14" spans="1:24" s="83" customFormat="1" ht="24" customHeight="1">
      <c r="A14" s="356" t="s">
        <v>280</v>
      </c>
      <c r="B14" s="354">
        <f aca="true" t="shared" si="1" ref="B14:B25">SUM(C14:E14)</f>
        <v>1013157</v>
      </c>
      <c r="C14" s="354">
        <f aca="true" t="shared" si="2" ref="C14:C25">SUM(G14+K14+O14+S14)</f>
        <v>2446</v>
      </c>
      <c r="D14" s="354">
        <f aca="true" t="shared" si="3" ref="D14:D25">SUM(H14+L14+P14+T14)</f>
        <v>962654</v>
      </c>
      <c r="E14" s="354">
        <f aca="true" t="shared" si="4" ref="E14:E25">SUM(I14+M14+Q14+U14)</f>
        <v>48057</v>
      </c>
      <c r="F14" s="354">
        <f aca="true" t="shared" si="5" ref="F14:F25">SUM(G14:I14)</f>
        <v>808913</v>
      </c>
      <c r="G14" s="354">
        <v>741</v>
      </c>
      <c r="H14" s="355">
        <v>783927</v>
      </c>
      <c r="I14" s="355">
        <v>24245</v>
      </c>
      <c r="J14" s="354">
        <f aca="true" t="shared" si="6" ref="J14:J25">SUM(K14:M14)</f>
        <v>41893</v>
      </c>
      <c r="K14" s="355">
        <v>605</v>
      </c>
      <c r="L14" s="355">
        <v>37099</v>
      </c>
      <c r="M14" s="355">
        <v>4189</v>
      </c>
      <c r="N14" s="354">
        <f aca="true" t="shared" si="7" ref="N14:N25">SUM(O14:Q14)</f>
        <v>160597</v>
      </c>
      <c r="O14" s="355">
        <v>1027</v>
      </c>
      <c r="P14" s="355">
        <v>141186</v>
      </c>
      <c r="Q14" s="355">
        <v>18384</v>
      </c>
      <c r="R14" s="354">
        <f aca="true" t="shared" si="8" ref="R14:R25">SUM(S14:U14)</f>
        <v>1754</v>
      </c>
      <c r="S14" s="355">
        <v>73</v>
      </c>
      <c r="T14" s="355">
        <v>442</v>
      </c>
      <c r="U14" s="355">
        <v>1239</v>
      </c>
      <c r="V14" s="354">
        <f aca="true" t="shared" si="9" ref="V14:V25">SUM(W14:X14)</f>
        <v>130422</v>
      </c>
      <c r="W14" s="83">
        <v>1022</v>
      </c>
      <c r="X14" s="83">
        <v>129400</v>
      </c>
    </row>
    <row r="15" spans="1:24" s="83" customFormat="1" ht="24" customHeight="1">
      <c r="A15" s="356" t="s">
        <v>281</v>
      </c>
      <c r="B15" s="354">
        <f t="shared" si="1"/>
        <v>1014528</v>
      </c>
      <c r="C15" s="354">
        <f t="shared" si="2"/>
        <v>2457</v>
      </c>
      <c r="D15" s="354">
        <f t="shared" si="3"/>
        <v>963934</v>
      </c>
      <c r="E15" s="354">
        <f t="shared" si="4"/>
        <v>48137</v>
      </c>
      <c r="F15" s="354">
        <f t="shared" si="5"/>
        <v>810358</v>
      </c>
      <c r="G15" s="354">
        <v>740</v>
      </c>
      <c r="H15" s="355">
        <v>785234</v>
      </c>
      <c r="I15" s="355">
        <v>24384</v>
      </c>
      <c r="J15" s="354">
        <f t="shared" si="6"/>
        <v>41794</v>
      </c>
      <c r="K15" s="355">
        <v>608</v>
      </c>
      <c r="L15" s="355">
        <v>36991</v>
      </c>
      <c r="M15" s="355">
        <v>4195</v>
      </c>
      <c r="N15" s="354">
        <f t="shared" si="7"/>
        <v>160607</v>
      </c>
      <c r="O15" s="355">
        <v>1035</v>
      </c>
      <c r="P15" s="355">
        <v>141266</v>
      </c>
      <c r="Q15" s="355">
        <v>18306</v>
      </c>
      <c r="R15" s="354">
        <f t="shared" si="8"/>
        <v>1769</v>
      </c>
      <c r="S15" s="355">
        <v>74</v>
      </c>
      <c r="T15" s="355">
        <v>443</v>
      </c>
      <c r="U15" s="355">
        <v>1252</v>
      </c>
      <c r="V15" s="354">
        <f t="shared" si="9"/>
        <v>130439</v>
      </c>
      <c r="W15" s="83">
        <v>1024</v>
      </c>
      <c r="X15" s="83">
        <v>129415</v>
      </c>
    </row>
    <row r="16" spans="1:24" s="83" customFormat="1" ht="24" customHeight="1">
      <c r="A16" s="356" t="s">
        <v>282</v>
      </c>
      <c r="B16" s="354">
        <f t="shared" si="1"/>
        <v>1016803</v>
      </c>
      <c r="C16" s="354">
        <f t="shared" si="2"/>
        <v>2464</v>
      </c>
      <c r="D16" s="354">
        <f t="shared" si="3"/>
        <v>966135</v>
      </c>
      <c r="E16" s="354">
        <f t="shared" si="4"/>
        <v>48204</v>
      </c>
      <c r="F16" s="354">
        <f t="shared" si="5"/>
        <v>812745</v>
      </c>
      <c r="G16" s="354">
        <v>745</v>
      </c>
      <c r="H16" s="355">
        <v>787508</v>
      </c>
      <c r="I16" s="355">
        <v>24492</v>
      </c>
      <c r="J16" s="354">
        <f t="shared" si="6"/>
        <v>41699</v>
      </c>
      <c r="K16" s="355">
        <v>611</v>
      </c>
      <c r="L16" s="355">
        <v>36881</v>
      </c>
      <c r="M16" s="355">
        <v>4207</v>
      </c>
      <c r="N16" s="354">
        <f t="shared" si="7"/>
        <v>160601</v>
      </c>
      <c r="O16" s="355">
        <v>1033</v>
      </c>
      <c r="P16" s="355">
        <v>141310</v>
      </c>
      <c r="Q16" s="355">
        <v>18258</v>
      </c>
      <c r="R16" s="354">
        <f t="shared" si="8"/>
        <v>1758</v>
      </c>
      <c r="S16" s="355">
        <v>75</v>
      </c>
      <c r="T16" s="355">
        <v>436</v>
      </c>
      <c r="U16" s="355">
        <v>1247</v>
      </c>
      <c r="V16" s="354">
        <f t="shared" si="9"/>
        <v>130625</v>
      </c>
      <c r="W16" s="83">
        <v>1025</v>
      </c>
      <c r="X16" s="83">
        <v>129600</v>
      </c>
    </row>
    <row r="17" spans="1:24" s="83" customFormat="1" ht="24" customHeight="1">
      <c r="A17" s="356" t="s">
        <v>283</v>
      </c>
      <c r="B17" s="354">
        <f t="shared" si="1"/>
        <v>1019496</v>
      </c>
      <c r="C17" s="354">
        <f t="shared" si="2"/>
        <v>2498</v>
      </c>
      <c r="D17" s="354">
        <f t="shared" si="3"/>
        <v>968750</v>
      </c>
      <c r="E17" s="354">
        <f t="shared" si="4"/>
        <v>48248</v>
      </c>
      <c r="F17" s="354">
        <f t="shared" si="5"/>
        <v>815507</v>
      </c>
      <c r="G17" s="354">
        <v>753</v>
      </c>
      <c r="H17" s="355">
        <v>790246</v>
      </c>
      <c r="I17" s="355">
        <v>24508</v>
      </c>
      <c r="J17" s="354">
        <f t="shared" si="6"/>
        <v>41677</v>
      </c>
      <c r="K17" s="355">
        <v>624</v>
      </c>
      <c r="L17" s="355">
        <v>36796</v>
      </c>
      <c r="M17" s="355">
        <v>4257</v>
      </c>
      <c r="N17" s="354">
        <f t="shared" si="7"/>
        <v>160535</v>
      </c>
      <c r="O17" s="355">
        <v>1046</v>
      </c>
      <c r="P17" s="355">
        <v>141268</v>
      </c>
      <c r="Q17" s="355">
        <v>18221</v>
      </c>
      <c r="R17" s="354">
        <f t="shared" si="8"/>
        <v>1777</v>
      </c>
      <c r="S17" s="355">
        <v>75</v>
      </c>
      <c r="T17" s="355">
        <v>440</v>
      </c>
      <c r="U17" s="355">
        <v>1262</v>
      </c>
      <c r="V17" s="354">
        <f t="shared" si="9"/>
        <v>130752</v>
      </c>
      <c r="W17" s="83">
        <v>1027</v>
      </c>
      <c r="X17" s="83">
        <v>129725</v>
      </c>
    </row>
    <row r="18" spans="1:24" s="83" customFormat="1" ht="24" customHeight="1">
      <c r="A18" s="356" t="s">
        <v>385</v>
      </c>
      <c r="B18" s="354">
        <f t="shared" si="1"/>
        <v>1023376</v>
      </c>
      <c r="C18" s="354">
        <f t="shared" si="2"/>
        <v>2511</v>
      </c>
      <c r="D18" s="354">
        <f t="shared" si="3"/>
        <v>972684</v>
      </c>
      <c r="E18" s="354">
        <f t="shared" si="4"/>
        <v>48181</v>
      </c>
      <c r="F18" s="354">
        <f t="shared" si="5"/>
        <v>819423</v>
      </c>
      <c r="G18" s="354">
        <v>752</v>
      </c>
      <c r="H18" s="355">
        <v>794295</v>
      </c>
      <c r="I18" s="355">
        <v>24376</v>
      </c>
      <c r="J18" s="354">
        <f t="shared" si="6"/>
        <v>41631</v>
      </c>
      <c r="K18" s="355">
        <v>636</v>
      </c>
      <c r="L18" s="355">
        <v>36697</v>
      </c>
      <c r="M18" s="355">
        <v>4298</v>
      </c>
      <c r="N18" s="354">
        <f t="shared" si="7"/>
        <v>160521</v>
      </c>
      <c r="O18" s="355">
        <v>1049</v>
      </c>
      <c r="P18" s="355">
        <v>141237</v>
      </c>
      <c r="Q18" s="355">
        <v>18235</v>
      </c>
      <c r="R18" s="354">
        <f t="shared" si="8"/>
        <v>1801</v>
      </c>
      <c r="S18" s="355">
        <v>74</v>
      </c>
      <c r="T18" s="355">
        <v>455</v>
      </c>
      <c r="U18" s="355">
        <v>1272</v>
      </c>
      <c r="V18" s="354">
        <f t="shared" si="9"/>
        <v>130880</v>
      </c>
      <c r="W18" s="83">
        <v>1026</v>
      </c>
      <c r="X18" s="83">
        <v>129854</v>
      </c>
    </row>
    <row r="19" spans="1:24" s="83" customFormat="1" ht="24" customHeight="1">
      <c r="A19" s="356" t="s">
        <v>386</v>
      </c>
      <c r="B19" s="354">
        <f t="shared" si="1"/>
        <v>1025408</v>
      </c>
      <c r="C19" s="354">
        <f t="shared" si="2"/>
        <v>2553</v>
      </c>
      <c r="D19" s="354">
        <f t="shared" si="3"/>
        <v>974426</v>
      </c>
      <c r="E19" s="354">
        <f t="shared" si="4"/>
        <v>48429</v>
      </c>
      <c r="F19" s="354">
        <f t="shared" si="5"/>
        <v>821459</v>
      </c>
      <c r="G19" s="354">
        <v>793</v>
      </c>
      <c r="H19" s="355">
        <v>796244</v>
      </c>
      <c r="I19" s="355">
        <v>24422</v>
      </c>
      <c r="J19" s="354">
        <f t="shared" si="6"/>
        <v>41536</v>
      </c>
      <c r="K19" s="355">
        <v>640</v>
      </c>
      <c r="L19" s="355">
        <v>36572</v>
      </c>
      <c r="M19" s="355">
        <v>4324</v>
      </c>
      <c r="N19" s="354">
        <f t="shared" si="7"/>
        <v>160608</v>
      </c>
      <c r="O19" s="355">
        <v>1046</v>
      </c>
      <c r="P19" s="355">
        <v>141156</v>
      </c>
      <c r="Q19" s="355">
        <v>18406</v>
      </c>
      <c r="R19" s="354">
        <f t="shared" si="8"/>
        <v>1805</v>
      </c>
      <c r="S19" s="355">
        <v>74</v>
      </c>
      <c r="T19" s="355">
        <v>454</v>
      </c>
      <c r="U19" s="355">
        <v>1277</v>
      </c>
      <c r="V19" s="354">
        <f t="shared" si="9"/>
        <v>130885</v>
      </c>
      <c r="W19" s="83">
        <v>1023</v>
      </c>
      <c r="X19" s="83">
        <v>129862</v>
      </c>
    </row>
    <row r="20" spans="1:24" s="83" customFormat="1" ht="24" customHeight="1">
      <c r="A20" s="356" t="s">
        <v>387</v>
      </c>
      <c r="B20" s="354">
        <f t="shared" si="1"/>
        <v>1028439</v>
      </c>
      <c r="C20" s="354">
        <f t="shared" si="2"/>
        <v>2582</v>
      </c>
      <c r="D20" s="354">
        <f t="shared" si="3"/>
        <v>977416</v>
      </c>
      <c r="E20" s="354">
        <f t="shared" si="4"/>
        <v>48441</v>
      </c>
      <c r="F20" s="354">
        <f t="shared" si="5"/>
        <v>824544</v>
      </c>
      <c r="G20" s="354">
        <v>814</v>
      </c>
      <c r="H20" s="355">
        <v>799228</v>
      </c>
      <c r="I20" s="355">
        <v>24502</v>
      </c>
      <c r="J20" s="354">
        <f t="shared" si="6"/>
        <v>41478</v>
      </c>
      <c r="K20" s="355">
        <v>641</v>
      </c>
      <c r="L20" s="355">
        <v>36500</v>
      </c>
      <c r="M20" s="355">
        <v>4337</v>
      </c>
      <c r="N20" s="354">
        <f t="shared" si="7"/>
        <v>160593</v>
      </c>
      <c r="O20" s="355">
        <v>1053</v>
      </c>
      <c r="P20" s="355">
        <v>141227</v>
      </c>
      <c r="Q20" s="355">
        <v>18313</v>
      </c>
      <c r="R20" s="354">
        <f t="shared" si="8"/>
        <v>1824</v>
      </c>
      <c r="S20" s="355">
        <v>74</v>
      </c>
      <c r="T20" s="355">
        <v>461</v>
      </c>
      <c r="U20" s="355">
        <v>1289</v>
      </c>
      <c r="V20" s="354">
        <f t="shared" si="9"/>
        <v>130989</v>
      </c>
      <c r="W20" s="83">
        <v>1055</v>
      </c>
      <c r="X20" s="83">
        <v>129934</v>
      </c>
    </row>
    <row r="21" spans="1:24" s="83" customFormat="1" ht="24" customHeight="1">
      <c r="A21" s="356" t="s">
        <v>388</v>
      </c>
      <c r="B21" s="354">
        <f t="shared" si="1"/>
        <v>1030265</v>
      </c>
      <c r="C21" s="354">
        <f t="shared" si="2"/>
        <v>2554</v>
      </c>
      <c r="D21" s="354">
        <f t="shared" si="3"/>
        <v>979278</v>
      </c>
      <c r="E21" s="354">
        <f t="shared" si="4"/>
        <v>48433</v>
      </c>
      <c r="F21" s="354">
        <f t="shared" si="5"/>
        <v>826532</v>
      </c>
      <c r="G21" s="354">
        <v>779</v>
      </c>
      <c r="H21" s="355">
        <v>801264</v>
      </c>
      <c r="I21" s="355">
        <v>24489</v>
      </c>
      <c r="J21" s="354">
        <f t="shared" si="6"/>
        <v>41385</v>
      </c>
      <c r="K21" s="355">
        <v>647</v>
      </c>
      <c r="L21" s="355">
        <v>36388</v>
      </c>
      <c r="M21" s="355">
        <v>4350</v>
      </c>
      <c r="N21" s="354">
        <f t="shared" si="7"/>
        <v>160512</v>
      </c>
      <c r="O21" s="355">
        <v>1052</v>
      </c>
      <c r="P21" s="355">
        <v>141165</v>
      </c>
      <c r="Q21" s="355">
        <v>18295</v>
      </c>
      <c r="R21" s="354">
        <f t="shared" si="8"/>
        <v>1836</v>
      </c>
      <c r="S21" s="355">
        <v>76</v>
      </c>
      <c r="T21" s="355">
        <v>461</v>
      </c>
      <c r="U21" s="355">
        <v>1299</v>
      </c>
      <c r="V21" s="354">
        <f t="shared" si="9"/>
        <v>131130</v>
      </c>
      <c r="W21" s="83">
        <v>1052</v>
      </c>
      <c r="X21" s="83">
        <v>130078</v>
      </c>
    </row>
    <row r="22" spans="1:24" s="83" customFormat="1" ht="24" customHeight="1">
      <c r="A22" s="356" t="s">
        <v>389</v>
      </c>
      <c r="B22" s="354">
        <f t="shared" si="1"/>
        <v>1032590</v>
      </c>
      <c r="C22" s="354">
        <f t="shared" si="2"/>
        <v>2533</v>
      </c>
      <c r="D22" s="354">
        <f t="shared" si="3"/>
        <v>981612</v>
      </c>
      <c r="E22" s="354">
        <f t="shared" si="4"/>
        <v>48445</v>
      </c>
      <c r="F22" s="354">
        <f t="shared" si="5"/>
        <v>829040</v>
      </c>
      <c r="G22" s="354">
        <v>762</v>
      </c>
      <c r="H22" s="355">
        <v>803789</v>
      </c>
      <c r="I22" s="355">
        <v>24489</v>
      </c>
      <c r="J22" s="354">
        <f t="shared" si="6"/>
        <v>41259</v>
      </c>
      <c r="K22" s="355">
        <v>638</v>
      </c>
      <c r="L22" s="355">
        <v>36267</v>
      </c>
      <c r="M22" s="355">
        <v>4354</v>
      </c>
      <c r="N22" s="354">
        <f t="shared" si="7"/>
        <v>160447</v>
      </c>
      <c r="O22" s="355">
        <v>1057</v>
      </c>
      <c r="P22" s="355">
        <v>141094</v>
      </c>
      <c r="Q22" s="355">
        <v>18296</v>
      </c>
      <c r="R22" s="354">
        <f t="shared" si="8"/>
        <v>1844</v>
      </c>
      <c r="S22" s="355">
        <v>76</v>
      </c>
      <c r="T22" s="355">
        <v>462</v>
      </c>
      <c r="U22" s="355">
        <v>1306</v>
      </c>
      <c r="V22" s="354">
        <f t="shared" si="9"/>
        <v>131260</v>
      </c>
      <c r="W22" s="83">
        <v>1060</v>
      </c>
      <c r="X22" s="83">
        <v>130200</v>
      </c>
    </row>
    <row r="23" spans="1:24" s="83" customFormat="1" ht="24" customHeight="1">
      <c r="A23" s="356" t="s">
        <v>73</v>
      </c>
      <c r="B23" s="354">
        <f t="shared" si="1"/>
        <v>1035397</v>
      </c>
      <c r="C23" s="354">
        <f t="shared" si="2"/>
        <v>2537</v>
      </c>
      <c r="D23" s="354">
        <f t="shared" si="3"/>
        <v>984473</v>
      </c>
      <c r="E23" s="354">
        <f t="shared" si="4"/>
        <v>48387</v>
      </c>
      <c r="F23" s="354">
        <f t="shared" si="5"/>
        <v>831803</v>
      </c>
      <c r="G23" s="354">
        <v>761</v>
      </c>
      <c r="H23" s="355">
        <v>806654</v>
      </c>
      <c r="I23" s="355">
        <v>24388</v>
      </c>
      <c r="J23" s="354">
        <f t="shared" si="6"/>
        <v>41030</v>
      </c>
      <c r="K23" s="355">
        <v>642</v>
      </c>
      <c r="L23" s="355">
        <v>36039</v>
      </c>
      <c r="M23" s="355">
        <v>4349</v>
      </c>
      <c r="N23" s="354">
        <f t="shared" si="7"/>
        <v>160705</v>
      </c>
      <c r="O23" s="355">
        <v>1058</v>
      </c>
      <c r="P23" s="355">
        <v>141308</v>
      </c>
      <c r="Q23" s="355">
        <v>18339</v>
      </c>
      <c r="R23" s="354">
        <f t="shared" si="8"/>
        <v>1859</v>
      </c>
      <c r="S23" s="355">
        <v>76</v>
      </c>
      <c r="T23" s="355">
        <v>472</v>
      </c>
      <c r="U23" s="355">
        <v>1311</v>
      </c>
      <c r="V23" s="354">
        <f t="shared" si="9"/>
        <v>131353</v>
      </c>
      <c r="W23" s="83">
        <v>1089</v>
      </c>
      <c r="X23" s="83">
        <v>130264</v>
      </c>
    </row>
    <row r="24" spans="1:24" s="83" customFormat="1" ht="24" customHeight="1">
      <c r="A24" s="356" t="s">
        <v>74</v>
      </c>
      <c r="B24" s="354">
        <f t="shared" si="1"/>
        <v>1038204</v>
      </c>
      <c r="C24" s="354">
        <f t="shared" si="2"/>
        <v>2522</v>
      </c>
      <c r="D24" s="354">
        <f t="shared" si="3"/>
        <v>987320</v>
      </c>
      <c r="E24" s="354">
        <f t="shared" si="4"/>
        <v>48362</v>
      </c>
      <c r="F24" s="354">
        <f t="shared" si="5"/>
        <v>834538</v>
      </c>
      <c r="G24" s="354">
        <v>763</v>
      </c>
      <c r="H24" s="355">
        <v>809459</v>
      </c>
      <c r="I24" s="355">
        <v>24316</v>
      </c>
      <c r="J24" s="354">
        <f t="shared" si="6"/>
        <v>40845</v>
      </c>
      <c r="K24" s="355">
        <v>638</v>
      </c>
      <c r="L24" s="355">
        <v>35856</v>
      </c>
      <c r="M24" s="355">
        <v>4351</v>
      </c>
      <c r="N24" s="354">
        <f t="shared" si="7"/>
        <v>160942</v>
      </c>
      <c r="O24" s="355">
        <v>1045</v>
      </c>
      <c r="P24" s="355">
        <v>141524</v>
      </c>
      <c r="Q24" s="355">
        <v>18373</v>
      </c>
      <c r="R24" s="354">
        <f t="shared" si="8"/>
        <v>1879</v>
      </c>
      <c r="S24" s="355">
        <v>76</v>
      </c>
      <c r="T24" s="355">
        <v>481</v>
      </c>
      <c r="U24" s="355">
        <v>1322</v>
      </c>
      <c r="V24" s="354">
        <f t="shared" si="9"/>
        <v>131270</v>
      </c>
      <c r="W24" s="83">
        <v>1089</v>
      </c>
      <c r="X24" s="83">
        <v>130181</v>
      </c>
    </row>
    <row r="25" spans="1:24" s="83" customFormat="1" ht="24" customHeight="1">
      <c r="A25" s="353" t="s">
        <v>75</v>
      </c>
      <c r="B25" s="352">
        <f t="shared" si="1"/>
        <v>1039225</v>
      </c>
      <c r="C25" s="351">
        <f t="shared" si="2"/>
        <v>2534</v>
      </c>
      <c r="D25" s="351">
        <f t="shared" si="3"/>
        <v>988422</v>
      </c>
      <c r="E25" s="351">
        <f t="shared" si="4"/>
        <v>48269</v>
      </c>
      <c r="F25" s="351">
        <f t="shared" si="5"/>
        <v>835622</v>
      </c>
      <c r="G25" s="351">
        <v>762</v>
      </c>
      <c r="H25" s="351">
        <v>810634</v>
      </c>
      <c r="I25" s="351">
        <v>24226</v>
      </c>
      <c r="J25" s="351">
        <f t="shared" si="6"/>
        <v>40774</v>
      </c>
      <c r="K25" s="351">
        <v>649</v>
      </c>
      <c r="L25" s="351">
        <v>35768</v>
      </c>
      <c r="M25" s="351">
        <v>4357</v>
      </c>
      <c r="N25" s="351">
        <f t="shared" si="7"/>
        <v>160925</v>
      </c>
      <c r="O25" s="351">
        <v>1049</v>
      </c>
      <c r="P25" s="351">
        <v>141527</v>
      </c>
      <c r="Q25" s="351">
        <v>18349</v>
      </c>
      <c r="R25" s="351">
        <f t="shared" si="8"/>
        <v>1904</v>
      </c>
      <c r="S25" s="351">
        <v>74</v>
      </c>
      <c r="T25" s="351">
        <v>493</v>
      </c>
      <c r="U25" s="351">
        <v>1337</v>
      </c>
      <c r="V25" s="351">
        <f t="shared" si="9"/>
        <v>131184</v>
      </c>
      <c r="W25" s="350">
        <v>1096</v>
      </c>
      <c r="X25" s="350">
        <v>130088</v>
      </c>
    </row>
    <row r="26" spans="1:20" s="83" customFormat="1" ht="15" customHeight="1">
      <c r="A26" s="89" t="s">
        <v>469</v>
      </c>
      <c r="I26" s="83" t="s">
        <v>9</v>
      </c>
      <c r="P26" s="83" t="s">
        <v>9</v>
      </c>
      <c r="Q26" s="83" t="s">
        <v>9</v>
      </c>
      <c r="T26" s="83" t="s">
        <v>9</v>
      </c>
    </row>
    <row r="27" s="83" customFormat="1" ht="16.5" customHeight="1">
      <c r="A27" s="89" t="s">
        <v>468</v>
      </c>
    </row>
    <row r="28" s="83" customFormat="1" ht="16.5" customHeight="1">
      <c r="A28" s="89"/>
    </row>
    <row r="29" s="83" customFormat="1" ht="16.5" customHeight="1">
      <c r="A29" s="89"/>
    </row>
    <row r="30" spans="2:54" ht="13.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1"/>
      <c r="AX30" s="91"/>
      <c r="AY30" s="91"/>
      <c r="AZ30" s="91"/>
      <c r="BA30" s="91"/>
      <c r="BB30" s="91"/>
    </row>
    <row r="31" spans="2:54" ht="13.5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1"/>
      <c r="AX31" s="91"/>
      <c r="AY31" s="91"/>
      <c r="AZ31" s="91"/>
      <c r="BA31" s="91"/>
      <c r="BB31" s="91"/>
    </row>
    <row r="32" spans="2:54" ht="13.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1"/>
      <c r="AX32" s="91"/>
      <c r="AY32" s="91"/>
      <c r="AZ32" s="91"/>
      <c r="BA32" s="91"/>
      <c r="BB32" s="91"/>
    </row>
    <row r="33" spans="2:54" ht="13.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1"/>
      <c r="AX33" s="91"/>
      <c r="AY33" s="91"/>
      <c r="AZ33" s="91"/>
      <c r="BA33" s="91"/>
      <c r="BB33" s="91"/>
    </row>
    <row r="34" spans="2:54" ht="13.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1"/>
      <c r="AX34" s="91"/>
      <c r="AY34" s="91"/>
      <c r="AZ34" s="91"/>
      <c r="BA34" s="91"/>
      <c r="BB34" s="91"/>
    </row>
    <row r="35" spans="2:54" ht="13.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1"/>
      <c r="AX35" s="91"/>
      <c r="AY35" s="91"/>
      <c r="AZ35" s="91"/>
      <c r="BA35" s="91"/>
      <c r="BB35" s="91"/>
    </row>
    <row r="36" spans="2:54" ht="13.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1"/>
      <c r="AX36" s="91"/>
      <c r="AY36" s="91"/>
      <c r="AZ36" s="91"/>
      <c r="BA36" s="91"/>
      <c r="BB36" s="91"/>
    </row>
  </sheetData>
  <sheetProtection/>
  <mergeCells count="7">
    <mergeCell ref="V5:X5"/>
    <mergeCell ref="A5:A6"/>
    <mergeCell ref="B5:E5"/>
    <mergeCell ref="F5:I5"/>
    <mergeCell ref="J5:M5"/>
    <mergeCell ref="N5:Q5"/>
    <mergeCell ref="R5:U5"/>
  </mergeCells>
  <printOptions/>
  <pageMargins left="0.32" right="0.16" top="0.78" bottom="0.43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pane xSplit="1" ySplit="6" topLeftCell="B7" activePane="bottomRight" state="frozen"/>
      <selection pane="topLeft" activeCell="A4" sqref="A4:A6"/>
      <selection pane="topRight" activeCell="A4" sqref="A4:A6"/>
      <selection pane="bottomLeft" activeCell="A4" sqref="A4:A6"/>
      <selection pane="bottomRight" activeCell="A1" sqref="A1"/>
    </sheetView>
  </sheetViews>
  <sheetFormatPr defaultColWidth="8.88671875" defaultRowHeight="13.5"/>
  <cols>
    <col min="1" max="1" width="8.88671875" style="33" customWidth="1"/>
    <col min="2" max="2" width="6.88671875" style="33" customWidth="1"/>
    <col min="3" max="3" width="11.77734375" style="33" customWidth="1"/>
    <col min="4" max="4" width="6.88671875" style="33" customWidth="1"/>
    <col min="5" max="5" width="10.6640625" style="33" customWidth="1"/>
    <col min="6" max="6" width="6.77734375" style="33" customWidth="1"/>
    <col min="7" max="7" width="9.21484375" style="33" customWidth="1"/>
    <col min="8" max="8" width="6.77734375" style="33" customWidth="1"/>
    <col min="9" max="9" width="11.3359375" style="33" customWidth="1"/>
    <col min="10" max="10" width="6.77734375" style="33" customWidth="1"/>
    <col min="11" max="11" width="10.4453125" style="33" customWidth="1"/>
    <col min="12" max="12" width="6.77734375" style="33" customWidth="1"/>
    <col min="13" max="13" width="9.88671875" style="33" customWidth="1"/>
    <col min="14" max="14" width="6.77734375" style="33" customWidth="1"/>
    <col min="15" max="15" width="11.10546875" style="33" customWidth="1"/>
    <col min="16" max="16" width="6.77734375" style="33" customWidth="1"/>
    <col min="17" max="17" width="9.99609375" style="33" customWidth="1"/>
    <col min="18" max="18" width="6.77734375" style="33" customWidth="1"/>
    <col min="19" max="19" width="10.4453125" style="33" customWidth="1"/>
    <col min="20" max="16384" width="8.88671875" style="33" customWidth="1"/>
  </cols>
  <sheetData>
    <row r="1" spans="2:17" ht="20.25" customHeight="1">
      <c r="B1" s="74"/>
      <c r="C1" s="34" t="s">
        <v>474</v>
      </c>
      <c r="D1" s="74"/>
      <c r="E1" s="74"/>
      <c r="F1" s="74"/>
      <c r="G1" s="74"/>
      <c r="K1" s="92" t="s">
        <v>9</v>
      </c>
      <c r="L1" s="92" t="s">
        <v>9</v>
      </c>
      <c r="M1" s="92" t="s">
        <v>9</v>
      </c>
      <c r="N1" s="92" t="s">
        <v>9</v>
      </c>
      <c r="O1" s="92" t="s">
        <v>9</v>
      </c>
      <c r="P1" s="92" t="s">
        <v>9</v>
      </c>
      <c r="Q1" s="92" t="s">
        <v>9</v>
      </c>
    </row>
    <row r="2" spans="2:17" ht="20.25" customHeight="1">
      <c r="B2" s="74"/>
      <c r="C2" s="34"/>
      <c r="D2" s="74"/>
      <c r="E2" s="74"/>
      <c r="F2" s="74"/>
      <c r="G2" s="74"/>
      <c r="K2" s="92"/>
      <c r="L2" s="92"/>
      <c r="M2" s="92"/>
      <c r="N2" s="92"/>
      <c r="O2" s="92"/>
      <c r="P2" s="92"/>
      <c r="Q2" s="92"/>
    </row>
    <row r="3" ht="21" customHeight="1">
      <c r="A3" s="374" t="s">
        <v>377</v>
      </c>
    </row>
    <row r="4" spans="1:19" s="55" customFormat="1" ht="18" customHeight="1">
      <c r="A4" s="673" t="s">
        <v>284</v>
      </c>
      <c r="B4" s="674" t="s">
        <v>285</v>
      </c>
      <c r="C4" s="675"/>
      <c r="D4" s="675"/>
      <c r="E4" s="675"/>
      <c r="F4" s="675"/>
      <c r="G4" s="675"/>
      <c r="H4" s="675"/>
      <c r="I4" s="675"/>
      <c r="J4" s="675"/>
      <c r="K4" s="676"/>
      <c r="L4" s="677" t="s">
        <v>286</v>
      </c>
      <c r="M4" s="677"/>
      <c r="N4" s="677"/>
      <c r="O4" s="677"/>
      <c r="P4" s="677"/>
      <c r="Q4" s="677"/>
      <c r="R4" s="677"/>
      <c r="S4" s="674"/>
    </row>
    <row r="5" spans="1:19" s="64" customFormat="1" ht="18" customHeight="1">
      <c r="A5" s="673"/>
      <c r="B5" s="671" t="s">
        <v>8</v>
      </c>
      <c r="C5" s="671"/>
      <c r="D5" s="671" t="s">
        <v>287</v>
      </c>
      <c r="E5" s="671" t="s">
        <v>76</v>
      </c>
      <c r="F5" s="671" t="s">
        <v>288</v>
      </c>
      <c r="G5" s="671"/>
      <c r="H5" s="671" t="s">
        <v>289</v>
      </c>
      <c r="I5" s="671" t="s">
        <v>68</v>
      </c>
      <c r="J5" s="672" t="s">
        <v>473</v>
      </c>
      <c r="K5" s="678"/>
      <c r="L5" s="671" t="s">
        <v>268</v>
      </c>
      <c r="M5" s="671" t="s">
        <v>8</v>
      </c>
      <c r="N5" s="671" t="s">
        <v>290</v>
      </c>
      <c r="O5" s="671"/>
      <c r="P5" s="671" t="s">
        <v>291</v>
      </c>
      <c r="Q5" s="671"/>
      <c r="R5" s="671" t="s">
        <v>292</v>
      </c>
      <c r="S5" s="672"/>
    </row>
    <row r="6" spans="1:19" s="64" customFormat="1" ht="18" customHeight="1">
      <c r="A6" s="673"/>
      <c r="B6" s="95" t="s">
        <v>293</v>
      </c>
      <c r="C6" s="93" t="s">
        <v>77</v>
      </c>
      <c r="D6" s="93" t="s">
        <v>78</v>
      </c>
      <c r="E6" s="93" t="s">
        <v>77</v>
      </c>
      <c r="F6" s="93" t="s">
        <v>78</v>
      </c>
      <c r="G6" s="93" t="s">
        <v>77</v>
      </c>
      <c r="H6" s="93" t="s">
        <v>78</v>
      </c>
      <c r="I6" s="93" t="s">
        <v>77</v>
      </c>
      <c r="J6" s="93" t="s">
        <v>78</v>
      </c>
      <c r="K6" s="93" t="s">
        <v>77</v>
      </c>
      <c r="L6" s="93" t="s">
        <v>78</v>
      </c>
      <c r="M6" s="93" t="s">
        <v>79</v>
      </c>
      <c r="N6" s="93" t="s">
        <v>78</v>
      </c>
      <c r="O6" s="93" t="s">
        <v>79</v>
      </c>
      <c r="P6" s="93" t="s">
        <v>78</v>
      </c>
      <c r="Q6" s="94" t="s">
        <v>79</v>
      </c>
      <c r="R6" s="93" t="s">
        <v>78</v>
      </c>
      <c r="S6" s="94" t="s">
        <v>79</v>
      </c>
    </row>
    <row r="7" spans="1:19" s="64" customFormat="1" ht="25.5" customHeight="1">
      <c r="A7" s="368" t="s">
        <v>243</v>
      </c>
      <c r="B7" s="367">
        <f aca="true" t="shared" si="0" ref="B7:B12">D7+H7+J7+F7</f>
        <v>20289</v>
      </c>
      <c r="C7" s="366">
        <f aca="true" t="shared" si="1" ref="C7:C12">E7+G7+I7+K7</f>
        <v>523076610</v>
      </c>
      <c r="D7" s="373">
        <v>1561</v>
      </c>
      <c r="E7" s="64">
        <v>277347044</v>
      </c>
      <c r="F7" s="308">
        <v>0</v>
      </c>
      <c r="G7" s="64">
        <v>5000644</v>
      </c>
      <c r="H7" s="64">
        <v>17089</v>
      </c>
      <c r="I7" s="64">
        <v>231892670</v>
      </c>
      <c r="J7" s="373">
        <v>1639</v>
      </c>
      <c r="K7" s="373">
        <v>8836252</v>
      </c>
      <c r="L7" s="373">
        <v>18369</v>
      </c>
      <c r="M7" s="373">
        <v>27184009</v>
      </c>
      <c r="N7" s="373">
        <v>8730</v>
      </c>
      <c r="O7" s="373">
        <v>24948025</v>
      </c>
      <c r="P7" s="373">
        <v>4832</v>
      </c>
      <c r="Q7" s="373">
        <v>1019515</v>
      </c>
      <c r="R7" s="373">
        <v>4807</v>
      </c>
      <c r="S7" s="373">
        <v>1216469</v>
      </c>
    </row>
    <row r="8" spans="1:19" s="64" customFormat="1" ht="25.5" customHeight="1">
      <c r="A8" s="368" t="s">
        <v>354</v>
      </c>
      <c r="B8" s="367">
        <f t="shared" si="0"/>
        <v>20298</v>
      </c>
      <c r="C8" s="366">
        <f t="shared" si="1"/>
        <v>522722279</v>
      </c>
      <c r="D8" s="373">
        <v>1561</v>
      </c>
      <c r="E8" s="64">
        <v>284521960</v>
      </c>
      <c r="F8" s="308">
        <v>0</v>
      </c>
      <c r="G8" s="64">
        <v>4616096</v>
      </c>
      <c r="H8" s="64">
        <v>17075</v>
      </c>
      <c r="I8" s="64">
        <v>226564117</v>
      </c>
      <c r="J8" s="373">
        <v>1662</v>
      </c>
      <c r="K8" s="373">
        <v>7020106</v>
      </c>
      <c r="L8" s="373">
        <v>18516</v>
      </c>
      <c r="M8" s="373">
        <v>25349353</v>
      </c>
      <c r="N8" s="373">
        <v>9156</v>
      </c>
      <c r="O8" s="373">
        <v>22741983</v>
      </c>
      <c r="P8" s="373">
        <v>4689</v>
      </c>
      <c r="Q8" s="373">
        <v>1395680</v>
      </c>
      <c r="R8" s="373">
        <v>4671</v>
      </c>
      <c r="S8" s="373">
        <v>1211690</v>
      </c>
    </row>
    <row r="9" spans="1:19" s="64" customFormat="1" ht="25.5" customHeight="1">
      <c r="A9" s="368" t="s">
        <v>373</v>
      </c>
      <c r="B9" s="367">
        <f t="shared" si="0"/>
        <v>20350</v>
      </c>
      <c r="C9" s="366">
        <f t="shared" si="1"/>
        <v>504229407</v>
      </c>
      <c r="D9" s="373">
        <v>1561</v>
      </c>
      <c r="E9" s="64">
        <v>293159832</v>
      </c>
      <c r="F9" s="308">
        <v>0</v>
      </c>
      <c r="G9" s="64">
        <v>4469325</v>
      </c>
      <c r="H9" s="64">
        <v>17066</v>
      </c>
      <c r="I9" s="64">
        <v>198900403</v>
      </c>
      <c r="J9" s="64">
        <v>1723</v>
      </c>
      <c r="K9" s="64">
        <v>7699847</v>
      </c>
      <c r="L9" s="373">
        <v>19079</v>
      </c>
      <c r="M9" s="373">
        <v>29258756</v>
      </c>
      <c r="N9" s="373">
        <v>10122</v>
      </c>
      <c r="O9" s="373">
        <v>26475351</v>
      </c>
      <c r="P9" s="373">
        <v>4311</v>
      </c>
      <c r="Q9" s="373">
        <v>1452545</v>
      </c>
      <c r="R9" s="373">
        <v>4646</v>
      </c>
      <c r="S9" s="373">
        <v>1330860</v>
      </c>
    </row>
    <row r="10" spans="1:19" s="64" customFormat="1" ht="25.5" customHeight="1">
      <c r="A10" s="368" t="s">
        <v>378</v>
      </c>
      <c r="B10" s="367">
        <f t="shared" si="0"/>
        <v>20407</v>
      </c>
      <c r="C10" s="366">
        <f t="shared" si="1"/>
        <v>510964197</v>
      </c>
      <c r="D10" s="64">
        <v>1561</v>
      </c>
      <c r="E10" s="64">
        <v>294260293</v>
      </c>
      <c r="F10" s="308">
        <v>0</v>
      </c>
      <c r="G10" s="64">
        <v>4394578</v>
      </c>
      <c r="H10" s="64">
        <v>17064</v>
      </c>
      <c r="I10" s="64">
        <v>203315669</v>
      </c>
      <c r="J10" s="64">
        <v>1782</v>
      </c>
      <c r="K10" s="64">
        <v>8993657</v>
      </c>
      <c r="L10" s="64">
        <v>18296</v>
      </c>
      <c r="M10" s="64">
        <v>29251850</v>
      </c>
      <c r="N10" s="372">
        <v>9677</v>
      </c>
      <c r="O10" s="372">
        <v>26475052</v>
      </c>
      <c r="P10" s="64">
        <v>4220</v>
      </c>
      <c r="Q10" s="64">
        <v>1450089</v>
      </c>
      <c r="R10" s="64">
        <v>4399</v>
      </c>
      <c r="S10" s="64">
        <v>1326709</v>
      </c>
    </row>
    <row r="11" spans="1:19" s="64" customFormat="1" ht="25.5" customHeight="1">
      <c r="A11" s="368" t="s">
        <v>408</v>
      </c>
      <c r="B11" s="367">
        <f t="shared" si="0"/>
        <v>20447</v>
      </c>
      <c r="C11" s="366">
        <f t="shared" si="1"/>
        <v>487151842</v>
      </c>
      <c r="D11" s="64">
        <v>1561</v>
      </c>
      <c r="E11" s="64">
        <v>288223612</v>
      </c>
      <c r="F11" s="317">
        <v>0</v>
      </c>
      <c r="G11" s="64">
        <v>4469621</v>
      </c>
      <c r="H11" s="64">
        <v>17015</v>
      </c>
      <c r="I11" s="64">
        <v>185010055</v>
      </c>
      <c r="J11" s="64">
        <v>1871</v>
      </c>
      <c r="K11" s="64">
        <v>9448554</v>
      </c>
      <c r="L11" s="64">
        <v>19797</v>
      </c>
      <c r="M11" s="64">
        <v>29602871.609</v>
      </c>
      <c r="N11" s="372">
        <v>10641</v>
      </c>
      <c r="O11" s="372">
        <v>26811476</v>
      </c>
      <c r="P11" s="64">
        <v>4310</v>
      </c>
      <c r="Q11" s="64">
        <v>1457360.55</v>
      </c>
      <c r="R11" s="64">
        <v>4846</v>
      </c>
      <c r="S11" s="64">
        <v>1334035.059</v>
      </c>
    </row>
    <row r="12" spans="1:19" s="64" customFormat="1" ht="25.5" customHeight="1">
      <c r="A12" s="368" t="s">
        <v>397</v>
      </c>
      <c r="B12" s="367">
        <f t="shared" si="0"/>
        <v>20620</v>
      </c>
      <c r="C12" s="366">
        <f t="shared" si="1"/>
        <v>489525411</v>
      </c>
      <c r="D12" s="366">
        <f>SUM(D25)</f>
        <v>1561</v>
      </c>
      <c r="E12" s="366">
        <f>SUM(E14:E25)</f>
        <v>290264642</v>
      </c>
      <c r="F12" s="317">
        <f>SUM(F14:F25)</f>
        <v>0</v>
      </c>
      <c r="G12" s="366">
        <f>SUM(G14:G25)</f>
        <v>4376800</v>
      </c>
      <c r="H12" s="366">
        <f>SUM(H25)</f>
        <v>17009</v>
      </c>
      <c r="I12" s="366">
        <f>SUM(I14:I25)</f>
        <v>183659723</v>
      </c>
      <c r="J12" s="366">
        <f>SUM(J25)</f>
        <v>2050</v>
      </c>
      <c r="K12" s="366">
        <f>SUM(K14:K25)</f>
        <v>11224246</v>
      </c>
      <c r="L12" s="366">
        <f>N12+P12+R12</f>
        <v>19877</v>
      </c>
      <c r="M12" s="366">
        <f>O12+Q12+S12</f>
        <v>29957479</v>
      </c>
      <c r="N12" s="366">
        <v>10289</v>
      </c>
      <c r="O12" s="366">
        <v>27132646</v>
      </c>
      <c r="P12" s="366">
        <v>4558</v>
      </c>
      <c r="Q12" s="366">
        <v>1497874</v>
      </c>
      <c r="R12" s="371">
        <v>5030</v>
      </c>
      <c r="S12" s="371">
        <v>1326959</v>
      </c>
    </row>
    <row r="13" spans="1:17" s="64" customFormat="1" ht="4.5" customHeight="1">
      <c r="A13" s="286"/>
      <c r="B13" s="367"/>
      <c r="C13" s="366"/>
      <c r="D13" s="370"/>
      <c r="E13" s="370"/>
      <c r="F13" s="364"/>
      <c r="G13" s="364"/>
      <c r="N13" s="317"/>
      <c r="O13" s="317"/>
      <c r="P13" s="369"/>
      <c r="Q13" s="369"/>
    </row>
    <row r="14" spans="1:18" s="64" customFormat="1" ht="26.25" customHeight="1">
      <c r="A14" s="368" t="s">
        <v>80</v>
      </c>
      <c r="B14" s="367">
        <f aca="true" t="shared" si="2" ref="B14:B25">D14+H14+J14+F14</f>
        <v>20501</v>
      </c>
      <c r="C14" s="366">
        <f aca="true" t="shared" si="3" ref="C14:C25">E14+G14+I14+K14</f>
        <v>38555792</v>
      </c>
      <c r="D14" s="64">
        <v>1561</v>
      </c>
      <c r="E14" s="64">
        <v>22514697</v>
      </c>
      <c r="F14" s="365">
        <v>0</v>
      </c>
      <c r="G14" s="364">
        <v>345922</v>
      </c>
      <c r="H14" s="64">
        <v>17015</v>
      </c>
      <c r="I14" s="64">
        <v>15040922</v>
      </c>
      <c r="J14" s="64">
        <v>1925</v>
      </c>
      <c r="K14" s="64">
        <v>654251</v>
      </c>
      <c r="L14" s="364">
        <f aca="true" t="shared" si="4" ref="L14:L25">SUM(N14+P14+R14)</f>
        <v>0</v>
      </c>
      <c r="M14" s="278">
        <f aca="true" t="shared" si="5" ref="M14:M25">SUM(O14+Q14+S14)</f>
        <v>0</v>
      </c>
      <c r="N14" s="364"/>
      <c r="P14" s="364"/>
      <c r="Q14" s="278"/>
      <c r="R14" s="364"/>
    </row>
    <row r="15" spans="1:18" s="64" customFormat="1" ht="26.25" customHeight="1">
      <c r="A15" s="368" t="s">
        <v>81</v>
      </c>
      <c r="B15" s="367">
        <f t="shared" si="2"/>
        <v>20523</v>
      </c>
      <c r="C15" s="366">
        <f t="shared" si="3"/>
        <v>36031161</v>
      </c>
      <c r="D15" s="64">
        <v>1561</v>
      </c>
      <c r="E15" s="64">
        <v>20316786</v>
      </c>
      <c r="F15" s="365">
        <v>0</v>
      </c>
      <c r="G15" s="364">
        <v>355550</v>
      </c>
      <c r="H15" s="64">
        <v>17014</v>
      </c>
      <c r="I15" s="64">
        <v>14667600</v>
      </c>
      <c r="J15" s="64">
        <v>1948</v>
      </c>
      <c r="K15" s="64">
        <v>691225</v>
      </c>
      <c r="L15" s="364">
        <f t="shared" si="4"/>
        <v>0</v>
      </c>
      <c r="M15" s="278">
        <f t="shared" si="5"/>
        <v>0</v>
      </c>
      <c r="N15" s="364"/>
      <c r="P15" s="364"/>
      <c r="Q15" s="278"/>
      <c r="R15" s="364"/>
    </row>
    <row r="16" spans="1:18" s="64" customFormat="1" ht="26.25" customHeight="1">
      <c r="A16" s="368" t="s">
        <v>82</v>
      </c>
      <c r="B16" s="367">
        <f t="shared" si="2"/>
        <v>20529</v>
      </c>
      <c r="C16" s="366">
        <f t="shared" si="3"/>
        <v>41579298</v>
      </c>
      <c r="D16" s="64">
        <v>1561</v>
      </c>
      <c r="E16" s="64">
        <v>25454495</v>
      </c>
      <c r="F16" s="365">
        <v>0</v>
      </c>
      <c r="G16" s="364">
        <v>368895</v>
      </c>
      <c r="H16" s="64">
        <v>17013</v>
      </c>
      <c r="I16" s="64">
        <v>14991387</v>
      </c>
      <c r="J16" s="64">
        <v>1955</v>
      </c>
      <c r="K16" s="64">
        <v>764521</v>
      </c>
      <c r="L16" s="364">
        <f t="shared" si="4"/>
        <v>0</v>
      </c>
      <c r="M16" s="278">
        <f t="shared" si="5"/>
        <v>0</v>
      </c>
      <c r="N16" s="364"/>
      <c r="P16" s="364"/>
      <c r="Q16" s="278"/>
      <c r="R16" s="364"/>
    </row>
    <row r="17" spans="1:18" s="64" customFormat="1" ht="26.25" customHeight="1">
      <c r="A17" s="368" t="s">
        <v>83</v>
      </c>
      <c r="B17" s="367">
        <f t="shared" si="2"/>
        <v>20540</v>
      </c>
      <c r="C17" s="366">
        <f t="shared" si="3"/>
        <v>40946358</v>
      </c>
      <c r="D17" s="64">
        <v>1561</v>
      </c>
      <c r="E17" s="64">
        <v>24852390</v>
      </c>
      <c r="F17" s="365">
        <v>0</v>
      </c>
      <c r="G17" s="364">
        <v>348088</v>
      </c>
      <c r="H17" s="64">
        <v>17013</v>
      </c>
      <c r="I17" s="64">
        <v>14895360</v>
      </c>
      <c r="J17" s="64">
        <v>1966</v>
      </c>
      <c r="K17" s="64">
        <v>850520</v>
      </c>
      <c r="L17" s="364">
        <f t="shared" si="4"/>
        <v>0</v>
      </c>
      <c r="M17" s="278">
        <f t="shared" si="5"/>
        <v>0</v>
      </c>
      <c r="N17" s="364"/>
      <c r="P17" s="364"/>
      <c r="Q17" s="278"/>
      <c r="R17" s="364"/>
    </row>
    <row r="18" spans="1:18" s="64" customFormat="1" ht="26.25" customHeight="1">
      <c r="A18" s="368" t="s">
        <v>84</v>
      </c>
      <c r="B18" s="367">
        <f t="shared" si="2"/>
        <v>20548</v>
      </c>
      <c r="C18" s="366">
        <f t="shared" si="3"/>
        <v>42324705</v>
      </c>
      <c r="D18" s="64">
        <v>1561</v>
      </c>
      <c r="E18" s="64">
        <v>26324180</v>
      </c>
      <c r="F18" s="365">
        <v>0</v>
      </c>
      <c r="G18" s="364">
        <v>388266</v>
      </c>
      <c r="H18" s="64">
        <v>17011</v>
      </c>
      <c r="I18" s="64">
        <v>14754675</v>
      </c>
      <c r="J18" s="64">
        <v>1976</v>
      </c>
      <c r="K18" s="64">
        <v>857584</v>
      </c>
      <c r="L18" s="364">
        <f t="shared" si="4"/>
        <v>0</v>
      </c>
      <c r="M18" s="278">
        <f t="shared" si="5"/>
        <v>0</v>
      </c>
      <c r="N18" s="364"/>
      <c r="P18" s="364"/>
      <c r="Q18" s="278"/>
      <c r="R18" s="364"/>
    </row>
    <row r="19" spans="1:18" s="64" customFormat="1" ht="26.25" customHeight="1">
      <c r="A19" s="368" t="s">
        <v>85</v>
      </c>
      <c r="B19" s="367">
        <f t="shared" si="2"/>
        <v>20556</v>
      </c>
      <c r="C19" s="366">
        <f t="shared" si="3"/>
        <v>40324555</v>
      </c>
      <c r="D19" s="64">
        <v>1561</v>
      </c>
      <c r="E19" s="64">
        <v>24117195</v>
      </c>
      <c r="F19" s="365">
        <v>0</v>
      </c>
      <c r="G19" s="364">
        <v>356939</v>
      </c>
      <c r="H19" s="64">
        <v>17011</v>
      </c>
      <c r="I19" s="64">
        <v>15013894</v>
      </c>
      <c r="J19" s="64">
        <v>1984</v>
      </c>
      <c r="K19" s="64">
        <v>836527</v>
      </c>
      <c r="L19" s="364">
        <f t="shared" si="4"/>
        <v>0</v>
      </c>
      <c r="M19" s="278">
        <f t="shared" si="5"/>
        <v>0</v>
      </c>
      <c r="N19" s="364"/>
      <c r="P19" s="364"/>
      <c r="Q19" s="278"/>
      <c r="R19" s="364"/>
    </row>
    <row r="20" spans="1:18" s="64" customFormat="1" ht="26.25" customHeight="1">
      <c r="A20" s="368" t="s">
        <v>86</v>
      </c>
      <c r="B20" s="367">
        <f t="shared" si="2"/>
        <v>20559</v>
      </c>
      <c r="C20" s="366">
        <f t="shared" si="3"/>
        <v>41752760</v>
      </c>
      <c r="D20" s="64">
        <v>1561</v>
      </c>
      <c r="E20" s="64">
        <v>24743350</v>
      </c>
      <c r="F20" s="365">
        <v>0</v>
      </c>
      <c r="G20" s="364">
        <v>362041</v>
      </c>
      <c r="H20" s="64">
        <v>17011</v>
      </c>
      <c r="I20" s="64">
        <v>15885001</v>
      </c>
      <c r="J20" s="64">
        <v>1987</v>
      </c>
      <c r="K20" s="64">
        <v>762368</v>
      </c>
      <c r="L20" s="364">
        <f t="shared" si="4"/>
        <v>0</v>
      </c>
      <c r="M20" s="278">
        <f t="shared" si="5"/>
        <v>0</v>
      </c>
      <c r="N20" s="364"/>
      <c r="P20" s="364"/>
      <c r="Q20" s="278"/>
      <c r="R20" s="364"/>
    </row>
    <row r="21" spans="1:18" s="64" customFormat="1" ht="26.25" customHeight="1">
      <c r="A21" s="368" t="s">
        <v>87</v>
      </c>
      <c r="B21" s="367">
        <f t="shared" si="2"/>
        <v>20562</v>
      </c>
      <c r="C21" s="366">
        <f t="shared" si="3"/>
        <v>40477877</v>
      </c>
      <c r="D21" s="64">
        <v>1561</v>
      </c>
      <c r="E21" s="64">
        <v>23638498</v>
      </c>
      <c r="F21" s="365">
        <v>0</v>
      </c>
      <c r="G21" s="364">
        <v>390877</v>
      </c>
      <c r="H21" s="64">
        <v>17011</v>
      </c>
      <c r="I21" s="64">
        <v>15736783</v>
      </c>
      <c r="J21" s="64">
        <v>1990</v>
      </c>
      <c r="K21" s="64">
        <v>711719</v>
      </c>
      <c r="L21" s="364">
        <f t="shared" si="4"/>
        <v>0</v>
      </c>
      <c r="M21" s="278">
        <f t="shared" si="5"/>
        <v>0</v>
      </c>
      <c r="N21" s="364"/>
      <c r="P21" s="364"/>
      <c r="Q21" s="278"/>
      <c r="R21" s="364"/>
    </row>
    <row r="22" spans="1:18" s="64" customFormat="1" ht="26.25" customHeight="1">
      <c r="A22" s="368" t="s">
        <v>88</v>
      </c>
      <c r="B22" s="367">
        <f t="shared" si="2"/>
        <v>20586</v>
      </c>
      <c r="C22" s="366">
        <f t="shared" si="3"/>
        <v>40725342</v>
      </c>
      <c r="D22" s="64">
        <v>1561</v>
      </c>
      <c r="E22" s="64">
        <v>23284537</v>
      </c>
      <c r="F22" s="365">
        <v>0</v>
      </c>
      <c r="G22" s="364">
        <v>366588</v>
      </c>
      <c r="H22" s="64">
        <v>17011</v>
      </c>
      <c r="I22" s="64">
        <v>16270611</v>
      </c>
      <c r="J22" s="64">
        <v>2014</v>
      </c>
      <c r="K22" s="64">
        <v>803606</v>
      </c>
      <c r="L22" s="364">
        <f t="shared" si="4"/>
        <v>0</v>
      </c>
      <c r="M22" s="278">
        <f t="shared" si="5"/>
        <v>0</v>
      </c>
      <c r="N22" s="364"/>
      <c r="P22" s="364"/>
      <c r="Q22" s="278"/>
      <c r="R22" s="364"/>
    </row>
    <row r="23" spans="1:18" s="64" customFormat="1" ht="26.25" customHeight="1">
      <c r="A23" s="368" t="s">
        <v>73</v>
      </c>
      <c r="B23" s="367">
        <f t="shared" si="2"/>
        <v>20606</v>
      </c>
      <c r="C23" s="366">
        <f t="shared" si="3"/>
        <v>43605253</v>
      </c>
      <c r="D23" s="64">
        <v>1561</v>
      </c>
      <c r="E23" s="64">
        <v>25756519</v>
      </c>
      <c r="F23" s="365">
        <v>0</v>
      </c>
      <c r="G23" s="364">
        <v>363039</v>
      </c>
      <c r="H23" s="64">
        <v>17011</v>
      </c>
      <c r="I23" s="64">
        <v>16023030</v>
      </c>
      <c r="J23" s="64">
        <v>2034</v>
      </c>
      <c r="K23" s="64">
        <v>1462665</v>
      </c>
      <c r="L23" s="364">
        <f t="shared" si="4"/>
        <v>0</v>
      </c>
      <c r="M23" s="278">
        <f t="shared" si="5"/>
        <v>0</v>
      </c>
      <c r="N23" s="364"/>
      <c r="P23" s="364"/>
      <c r="Q23" s="278"/>
      <c r="R23" s="364"/>
    </row>
    <row r="24" spans="1:18" s="64" customFormat="1" ht="26.25" customHeight="1">
      <c r="A24" s="368" t="s">
        <v>74</v>
      </c>
      <c r="B24" s="367">
        <f t="shared" si="2"/>
        <v>20589</v>
      </c>
      <c r="C24" s="366">
        <f t="shared" si="3"/>
        <v>41752510</v>
      </c>
      <c r="D24" s="64">
        <v>1561</v>
      </c>
      <c r="E24" s="64">
        <v>24746808</v>
      </c>
      <c r="F24" s="365">
        <v>0</v>
      </c>
      <c r="G24" s="364">
        <v>357785</v>
      </c>
      <c r="H24" s="64">
        <v>17011</v>
      </c>
      <c r="I24" s="64">
        <v>15052926</v>
      </c>
      <c r="J24" s="64">
        <v>2017</v>
      </c>
      <c r="K24" s="64">
        <v>1594991</v>
      </c>
      <c r="L24" s="364">
        <f t="shared" si="4"/>
        <v>0</v>
      </c>
      <c r="M24" s="278">
        <f t="shared" si="5"/>
        <v>0</v>
      </c>
      <c r="N24" s="364"/>
      <c r="P24" s="364"/>
      <c r="Q24" s="278"/>
      <c r="R24" s="364"/>
    </row>
    <row r="25" spans="1:19" s="64" customFormat="1" ht="26.25" customHeight="1">
      <c r="A25" s="363" t="s">
        <v>75</v>
      </c>
      <c r="B25" s="362">
        <f t="shared" si="2"/>
        <v>20620</v>
      </c>
      <c r="C25" s="361">
        <f t="shared" si="3"/>
        <v>41449800</v>
      </c>
      <c r="D25" s="358">
        <v>1561</v>
      </c>
      <c r="E25" s="358">
        <v>24515187</v>
      </c>
      <c r="F25" s="360">
        <v>0</v>
      </c>
      <c r="G25" s="359">
        <v>372810</v>
      </c>
      <c r="H25" s="358">
        <v>17009</v>
      </c>
      <c r="I25" s="358">
        <v>15327534</v>
      </c>
      <c r="J25" s="358">
        <v>2050</v>
      </c>
      <c r="K25" s="358">
        <v>1234269</v>
      </c>
      <c r="L25" s="359">
        <f t="shared" si="4"/>
        <v>0</v>
      </c>
      <c r="M25" s="358">
        <f t="shared" si="5"/>
        <v>0</v>
      </c>
      <c r="N25" s="359"/>
      <c r="O25" s="358"/>
      <c r="P25" s="359"/>
      <c r="Q25" s="358"/>
      <c r="R25" s="359"/>
      <c r="S25" s="358"/>
    </row>
    <row r="26" spans="1:17" s="97" customFormat="1" ht="18" customHeight="1">
      <c r="A26" s="96" t="s">
        <v>472</v>
      </c>
      <c r="F26" s="179"/>
      <c r="I26" s="96"/>
      <c r="N26" s="96"/>
      <c r="O26" s="96"/>
      <c r="P26" s="96"/>
      <c r="Q26" s="96"/>
    </row>
    <row r="27" s="97" customFormat="1" ht="18" customHeight="1">
      <c r="A27" s="96"/>
    </row>
    <row r="28" s="54" customFormat="1" ht="16.5" customHeight="1">
      <c r="A28" s="98" t="s">
        <v>9</v>
      </c>
    </row>
    <row r="29" s="54" customFormat="1" ht="12"/>
    <row r="30" s="54" customFormat="1" ht="12"/>
  </sheetData>
  <sheetProtection/>
  <mergeCells count="12">
    <mergeCell ref="H5:I5"/>
    <mergeCell ref="J5:K5"/>
    <mergeCell ref="L5:M5"/>
    <mergeCell ref="N5:O5"/>
    <mergeCell ref="P5:Q5"/>
    <mergeCell ref="R5:S5"/>
    <mergeCell ref="A4:A6"/>
    <mergeCell ref="B4:K4"/>
    <mergeCell ref="L4:S4"/>
    <mergeCell ref="B5:C5"/>
    <mergeCell ref="D5:E5"/>
    <mergeCell ref="F5:G5"/>
  </mergeCells>
  <printOptions/>
  <pageMargins left="0.2" right="0.16" top="0.65" bottom="0.38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2" sqref="A2"/>
    </sheetView>
  </sheetViews>
  <sheetFormatPr defaultColWidth="8.77734375" defaultRowHeight="13.5"/>
  <cols>
    <col min="1" max="1" width="7.3359375" style="103" customWidth="1"/>
    <col min="2" max="2" width="11.5546875" style="104" bestFit="1" customWidth="1"/>
    <col min="3" max="4" width="10.77734375" style="104" bestFit="1" customWidth="1"/>
    <col min="5" max="5" width="9.88671875" style="104" bestFit="1" customWidth="1"/>
    <col min="6" max="6" width="8.99609375" style="104" bestFit="1" customWidth="1"/>
    <col min="7" max="7" width="9.88671875" style="104" bestFit="1" customWidth="1"/>
    <col min="8" max="9" width="10.77734375" style="104" bestFit="1" customWidth="1"/>
    <col min="10" max="10" width="9.88671875" style="104" bestFit="1" customWidth="1"/>
    <col min="11" max="12" width="10.77734375" style="104" bestFit="1" customWidth="1"/>
    <col min="13" max="13" width="9.88671875" style="104" bestFit="1" customWidth="1"/>
    <col min="14" max="14" width="8.99609375" style="104" bestFit="1" customWidth="1"/>
    <col min="15" max="15" width="9.88671875" style="104" bestFit="1" customWidth="1"/>
    <col min="16" max="16384" width="8.77734375" style="104" customWidth="1"/>
  </cols>
  <sheetData>
    <row r="1" spans="1:3" s="82" customFormat="1" ht="27.75" customHeight="1">
      <c r="A1" s="99"/>
      <c r="B1" s="100"/>
      <c r="C1" s="100" t="s">
        <v>492</v>
      </c>
    </row>
    <row r="2" s="82" customFormat="1" ht="13.5">
      <c r="A2" s="99"/>
    </row>
    <row r="3" s="82" customFormat="1" ht="13.5">
      <c r="A3" s="99"/>
    </row>
    <row r="4" spans="1:3" s="38" customFormat="1" ht="18.75" customHeight="1">
      <c r="A4" s="65" t="s">
        <v>491</v>
      </c>
      <c r="B4" s="52"/>
      <c r="C4" s="52"/>
    </row>
    <row r="5" spans="1:15" s="101" customFormat="1" ht="18.75" customHeight="1">
      <c r="A5" s="642" t="s">
        <v>490</v>
      </c>
      <c r="B5" s="643" t="s">
        <v>489</v>
      </c>
      <c r="C5" s="679" t="s">
        <v>488</v>
      </c>
      <c r="D5" s="680"/>
      <c r="E5" s="680"/>
      <c r="F5" s="680"/>
      <c r="G5" s="1" t="s">
        <v>487</v>
      </c>
      <c r="H5" s="679" t="s">
        <v>486</v>
      </c>
      <c r="I5" s="680"/>
      <c r="J5" s="680"/>
      <c r="K5" s="679" t="s">
        <v>485</v>
      </c>
      <c r="L5" s="680"/>
      <c r="M5" s="680"/>
      <c r="N5" s="680"/>
      <c r="O5" s="681" t="s">
        <v>484</v>
      </c>
    </row>
    <row r="6" spans="1:15" s="102" customFormat="1" ht="18.75" customHeight="1">
      <c r="A6" s="642"/>
      <c r="B6" s="643"/>
      <c r="C6" s="2"/>
      <c r="D6" s="1" t="s">
        <v>481</v>
      </c>
      <c r="E6" s="1" t="s">
        <v>483</v>
      </c>
      <c r="F6" s="1" t="s">
        <v>482</v>
      </c>
      <c r="G6" s="1" t="s">
        <v>481</v>
      </c>
      <c r="H6" s="3"/>
      <c r="I6" s="1" t="s">
        <v>481</v>
      </c>
      <c r="J6" s="1" t="s">
        <v>480</v>
      </c>
      <c r="K6" s="3"/>
      <c r="L6" s="1" t="s">
        <v>479</v>
      </c>
      <c r="M6" s="1" t="s">
        <v>478</v>
      </c>
      <c r="N6" s="1" t="s">
        <v>477</v>
      </c>
      <c r="O6" s="681"/>
    </row>
    <row r="7" spans="1:15" s="101" customFormat="1" ht="18.75" customHeight="1">
      <c r="A7" s="207">
        <v>2008</v>
      </c>
      <c r="B7" s="378">
        <v>110433611</v>
      </c>
      <c r="C7" s="180">
        <v>66383406</v>
      </c>
      <c r="D7" s="181">
        <v>52972526</v>
      </c>
      <c r="E7" s="181">
        <v>12337837</v>
      </c>
      <c r="F7" s="181">
        <v>1073043</v>
      </c>
      <c r="G7" s="181">
        <v>6412849</v>
      </c>
      <c r="H7" s="180">
        <v>10855967</v>
      </c>
      <c r="I7" s="181">
        <v>9634212</v>
      </c>
      <c r="J7" s="181">
        <v>1221755</v>
      </c>
      <c r="K7" s="180">
        <v>25450559</v>
      </c>
      <c r="L7" s="181">
        <v>19985816</v>
      </c>
      <c r="M7" s="181">
        <v>4609813</v>
      </c>
      <c r="N7" s="181">
        <v>854930</v>
      </c>
      <c r="O7" s="181">
        <v>1330830</v>
      </c>
    </row>
    <row r="8" spans="1:16" s="22" customFormat="1" ht="21.75" customHeight="1">
      <c r="A8" s="376">
        <v>2009</v>
      </c>
      <c r="B8" s="5">
        <v>111779744</v>
      </c>
      <c r="C8" s="5">
        <v>67582774</v>
      </c>
      <c r="D8" s="5">
        <v>53673661</v>
      </c>
      <c r="E8" s="5">
        <v>12821157</v>
      </c>
      <c r="F8" s="5">
        <v>1087956</v>
      </c>
      <c r="G8" s="5">
        <v>7622082</v>
      </c>
      <c r="H8" s="5">
        <v>9203834</v>
      </c>
      <c r="I8" s="5">
        <v>8109245</v>
      </c>
      <c r="J8" s="5">
        <v>1094589</v>
      </c>
      <c r="K8" s="5">
        <v>25752740</v>
      </c>
      <c r="L8" s="5">
        <v>20056175</v>
      </c>
      <c r="M8" s="5">
        <v>4966912</v>
      </c>
      <c r="N8" s="5">
        <v>729653</v>
      </c>
      <c r="O8" s="5">
        <v>1618314</v>
      </c>
      <c r="P8" s="21"/>
    </row>
    <row r="9" spans="1:15" s="22" customFormat="1" ht="21.75" customHeight="1">
      <c r="A9" s="376">
        <v>2010</v>
      </c>
      <c r="B9" s="4">
        <v>115170657</v>
      </c>
      <c r="C9" s="5">
        <v>69880054</v>
      </c>
      <c r="D9" s="5">
        <v>55141663</v>
      </c>
      <c r="E9" s="5">
        <v>13637621</v>
      </c>
      <c r="F9" s="5">
        <v>1100770</v>
      </c>
      <c r="G9" s="5">
        <v>9547219</v>
      </c>
      <c r="H9" s="5">
        <v>9038837</v>
      </c>
      <c r="I9" s="5">
        <v>7839607</v>
      </c>
      <c r="J9" s="5">
        <v>1199230</v>
      </c>
      <c r="K9" s="5">
        <v>25156813</v>
      </c>
      <c r="L9" s="5">
        <v>19286766</v>
      </c>
      <c r="M9" s="5">
        <v>5489833</v>
      </c>
      <c r="N9" s="5">
        <v>380214</v>
      </c>
      <c r="O9" s="5">
        <v>1547734</v>
      </c>
    </row>
    <row r="10" spans="1:15" s="22" customFormat="1" ht="21.75" customHeight="1">
      <c r="A10" s="376">
        <v>2011</v>
      </c>
      <c r="B10" s="4">
        <v>121272835</v>
      </c>
      <c r="C10" s="5">
        <v>66168485</v>
      </c>
      <c r="D10" s="5">
        <v>51272376</v>
      </c>
      <c r="E10" s="5">
        <v>13747198</v>
      </c>
      <c r="F10" s="5">
        <v>1148911</v>
      </c>
      <c r="G10" s="5">
        <v>17895076</v>
      </c>
      <c r="H10" s="5">
        <v>8915886</v>
      </c>
      <c r="I10" s="5">
        <v>7586862</v>
      </c>
      <c r="J10" s="5">
        <v>1329024</v>
      </c>
      <c r="K10" s="5">
        <v>26735278</v>
      </c>
      <c r="L10" s="5">
        <v>20502834</v>
      </c>
      <c r="M10" s="5">
        <v>5867489</v>
      </c>
      <c r="N10" s="5">
        <v>364955</v>
      </c>
      <c r="O10" s="5">
        <v>1558110</v>
      </c>
    </row>
    <row r="11" spans="1:15" s="22" customFormat="1" ht="21.75" customHeight="1">
      <c r="A11" s="376">
        <v>2012</v>
      </c>
      <c r="B11" s="4">
        <v>126475464</v>
      </c>
      <c r="C11" s="5">
        <v>61563232</v>
      </c>
      <c r="D11" s="5">
        <v>46775921</v>
      </c>
      <c r="E11" s="5">
        <v>13675404</v>
      </c>
      <c r="F11" s="5">
        <v>1111907</v>
      </c>
      <c r="G11" s="5">
        <v>26228021</v>
      </c>
      <c r="H11" s="5">
        <v>8911681</v>
      </c>
      <c r="I11" s="5">
        <v>7483542</v>
      </c>
      <c r="J11" s="5">
        <v>1428139</v>
      </c>
      <c r="K11" s="5">
        <v>28193828</v>
      </c>
      <c r="L11" s="5">
        <v>21714194</v>
      </c>
      <c r="M11" s="5">
        <v>6091488</v>
      </c>
      <c r="N11" s="5">
        <v>388146</v>
      </c>
      <c r="O11" s="5">
        <v>1578702</v>
      </c>
    </row>
    <row r="12" spans="1:15" s="22" customFormat="1" ht="21.75" customHeight="1">
      <c r="A12" s="376">
        <v>2013</v>
      </c>
      <c r="B12" s="4">
        <f>C12+G12+H12+K12+O12</f>
        <v>133864949</v>
      </c>
      <c r="C12" s="5">
        <f>SUM(D12:F12)</f>
        <v>60973424</v>
      </c>
      <c r="D12" s="5">
        <f>SUM(D14:D25)</f>
        <v>46050724</v>
      </c>
      <c r="E12" s="5">
        <f>SUM(E14:E25)</f>
        <v>13849382</v>
      </c>
      <c r="F12" s="5">
        <f>SUM(F14:F25)</f>
        <v>1073318</v>
      </c>
      <c r="G12" s="5">
        <f>SUM(G14:G25)</f>
        <v>32182360</v>
      </c>
      <c r="H12" s="5">
        <f>SUM(I12:J12)</f>
        <v>9093417</v>
      </c>
      <c r="I12" s="5">
        <f>SUM(I14:I25)</f>
        <v>7632181</v>
      </c>
      <c r="J12" s="5">
        <f>SUM(J14:J25)</f>
        <v>1461236</v>
      </c>
      <c r="K12" s="5">
        <f>SUM(L12:N12)</f>
        <v>30084824</v>
      </c>
      <c r="L12" s="5">
        <f>SUM(L14:L25)</f>
        <v>23579177</v>
      </c>
      <c r="M12" s="5">
        <f>SUM(M14:M25)</f>
        <v>6140268</v>
      </c>
      <c r="N12" s="5">
        <f>SUM(N14:N25)</f>
        <v>365379</v>
      </c>
      <c r="O12" s="5">
        <f>SUM(O14:O25)</f>
        <v>1530924</v>
      </c>
    </row>
    <row r="13" spans="1:15" s="22" customFormat="1" ht="9" customHeight="1">
      <c r="A13" s="315"/>
      <c r="B13" s="4"/>
      <c r="C13" s="5"/>
      <c r="D13" s="377"/>
      <c r="E13" s="377"/>
      <c r="F13" s="377"/>
      <c r="G13" s="377"/>
      <c r="H13" s="5"/>
      <c r="I13" s="377"/>
      <c r="J13" s="377"/>
      <c r="K13" s="5"/>
      <c r="L13" s="377"/>
      <c r="M13" s="377"/>
      <c r="N13" s="377"/>
      <c r="O13" s="377"/>
    </row>
    <row r="14" spans="1:15" s="22" customFormat="1" ht="21.75" customHeight="1">
      <c r="A14" s="376" t="s">
        <v>90</v>
      </c>
      <c r="B14" s="4">
        <f aca="true" t="shared" si="0" ref="B14:B25">C14+G14+H14+K14+O14</f>
        <v>10888130</v>
      </c>
      <c r="C14" s="5">
        <f aca="true" t="shared" si="1" ref="C14:C25">SUM(D14:F14)</f>
        <v>4957845</v>
      </c>
      <c r="D14" s="5">
        <v>3891027</v>
      </c>
      <c r="E14" s="5">
        <v>972145</v>
      </c>
      <c r="F14" s="5">
        <v>94673</v>
      </c>
      <c r="G14" s="5">
        <v>2572330</v>
      </c>
      <c r="H14" s="5">
        <f aca="true" t="shared" si="2" ref="H14:H25">SUM(I14:J14)</f>
        <v>783304</v>
      </c>
      <c r="I14" s="5">
        <v>648836</v>
      </c>
      <c r="J14" s="5">
        <v>134468</v>
      </c>
      <c r="K14" s="5">
        <f aca="true" t="shared" si="3" ref="K14:K25">SUM(L14:N14)</f>
        <v>2451362</v>
      </c>
      <c r="L14" s="5">
        <v>1895868</v>
      </c>
      <c r="M14" s="5">
        <v>521325</v>
      </c>
      <c r="N14" s="5">
        <v>34169</v>
      </c>
      <c r="O14" s="5">
        <v>123289</v>
      </c>
    </row>
    <row r="15" spans="1:15" s="22" customFormat="1" ht="21.75" customHeight="1">
      <c r="A15" s="376" t="s">
        <v>91</v>
      </c>
      <c r="B15" s="4">
        <f t="shared" si="0"/>
        <v>9820539</v>
      </c>
      <c r="C15" s="5">
        <f t="shared" si="1"/>
        <v>4518797</v>
      </c>
      <c r="D15" s="5">
        <v>3407886</v>
      </c>
      <c r="E15" s="5">
        <v>1018243</v>
      </c>
      <c r="F15" s="5">
        <v>92668</v>
      </c>
      <c r="G15" s="5">
        <v>2291476</v>
      </c>
      <c r="H15" s="5">
        <f t="shared" si="2"/>
        <v>781436</v>
      </c>
      <c r="I15" s="5">
        <v>647287</v>
      </c>
      <c r="J15" s="5">
        <v>134149</v>
      </c>
      <c r="K15" s="5">
        <f t="shared" si="3"/>
        <v>2119424</v>
      </c>
      <c r="L15" s="5">
        <v>1633795</v>
      </c>
      <c r="M15" s="5">
        <v>456843</v>
      </c>
      <c r="N15" s="5">
        <v>28786</v>
      </c>
      <c r="O15" s="5">
        <v>109406</v>
      </c>
    </row>
    <row r="16" spans="1:15" s="22" customFormat="1" ht="21.75" customHeight="1">
      <c r="A16" s="376" t="s">
        <v>92</v>
      </c>
      <c r="B16" s="4">
        <f t="shared" si="0"/>
        <v>12163355</v>
      </c>
      <c r="C16" s="5">
        <f t="shared" si="1"/>
        <v>5830721</v>
      </c>
      <c r="D16" s="5">
        <v>4315012</v>
      </c>
      <c r="E16" s="5">
        <v>1413314</v>
      </c>
      <c r="F16" s="5">
        <v>102395</v>
      </c>
      <c r="G16" s="5">
        <v>2758553</v>
      </c>
      <c r="H16" s="5">
        <f t="shared" si="2"/>
        <v>821537</v>
      </c>
      <c r="I16" s="5">
        <v>699113</v>
      </c>
      <c r="J16" s="5">
        <v>122424</v>
      </c>
      <c r="K16" s="5">
        <f t="shared" si="3"/>
        <v>2622071</v>
      </c>
      <c r="L16" s="5">
        <v>2042017</v>
      </c>
      <c r="M16" s="5">
        <v>545899</v>
      </c>
      <c r="N16" s="5">
        <v>34155</v>
      </c>
      <c r="O16" s="5">
        <v>130473</v>
      </c>
    </row>
    <row r="17" spans="1:15" s="22" customFormat="1" ht="21.75" customHeight="1">
      <c r="A17" s="376" t="s">
        <v>93</v>
      </c>
      <c r="B17" s="4">
        <f t="shared" si="0"/>
        <v>11749012</v>
      </c>
      <c r="C17" s="5">
        <f t="shared" si="1"/>
        <v>5565321</v>
      </c>
      <c r="D17" s="5">
        <v>4168522</v>
      </c>
      <c r="E17" s="5">
        <v>1306413</v>
      </c>
      <c r="F17" s="5">
        <v>90386</v>
      </c>
      <c r="G17" s="5">
        <v>2734439</v>
      </c>
      <c r="H17" s="5">
        <f t="shared" si="2"/>
        <v>715980</v>
      </c>
      <c r="I17" s="5">
        <v>615581</v>
      </c>
      <c r="J17" s="5">
        <v>100399</v>
      </c>
      <c r="K17" s="5">
        <f t="shared" si="3"/>
        <v>2600200</v>
      </c>
      <c r="L17" s="5">
        <v>2032614</v>
      </c>
      <c r="M17" s="5">
        <v>534582</v>
      </c>
      <c r="N17" s="5">
        <v>33004</v>
      </c>
      <c r="O17" s="5">
        <v>133072</v>
      </c>
    </row>
    <row r="18" spans="1:15" s="22" customFormat="1" ht="21.75" customHeight="1">
      <c r="A18" s="376" t="s">
        <v>94</v>
      </c>
      <c r="B18" s="4">
        <f t="shared" si="0"/>
        <v>12383647</v>
      </c>
      <c r="C18" s="5">
        <f t="shared" si="1"/>
        <v>5868004</v>
      </c>
      <c r="D18" s="5">
        <v>4311957</v>
      </c>
      <c r="E18" s="5">
        <v>1452484</v>
      </c>
      <c r="F18" s="5">
        <v>103563</v>
      </c>
      <c r="G18" s="5">
        <v>2862333</v>
      </c>
      <c r="H18" s="5">
        <f t="shared" si="2"/>
        <v>825931</v>
      </c>
      <c r="I18" s="5">
        <v>686373</v>
      </c>
      <c r="J18" s="5">
        <v>139558</v>
      </c>
      <c r="K18" s="5">
        <f t="shared" si="3"/>
        <v>2690597</v>
      </c>
      <c r="L18" s="5">
        <v>2109503</v>
      </c>
      <c r="M18" s="5">
        <v>548331</v>
      </c>
      <c r="N18" s="5">
        <v>32763</v>
      </c>
      <c r="O18" s="5">
        <v>136782</v>
      </c>
    </row>
    <row r="19" spans="1:15" s="22" customFormat="1" ht="21.75" customHeight="1">
      <c r="A19" s="376" t="s">
        <v>95</v>
      </c>
      <c r="B19" s="4">
        <f t="shared" si="0"/>
        <v>10848047</v>
      </c>
      <c r="C19" s="5">
        <f t="shared" si="1"/>
        <v>4957467</v>
      </c>
      <c r="D19" s="5">
        <v>3736884</v>
      </c>
      <c r="E19" s="5">
        <v>1133503</v>
      </c>
      <c r="F19" s="5">
        <v>87080</v>
      </c>
      <c r="G19" s="5">
        <v>2552604</v>
      </c>
      <c r="H19" s="5">
        <f t="shared" si="2"/>
        <v>705965</v>
      </c>
      <c r="I19" s="5">
        <v>595620</v>
      </c>
      <c r="J19" s="5">
        <v>110345</v>
      </c>
      <c r="K19" s="5">
        <f t="shared" si="3"/>
        <v>2511210</v>
      </c>
      <c r="L19" s="5">
        <v>1972855</v>
      </c>
      <c r="M19" s="5">
        <v>508918</v>
      </c>
      <c r="N19" s="5">
        <v>29437</v>
      </c>
      <c r="O19" s="5">
        <v>120801</v>
      </c>
    </row>
    <row r="20" spans="1:15" s="22" customFormat="1" ht="21.75" customHeight="1">
      <c r="A20" s="376" t="s">
        <v>96</v>
      </c>
      <c r="B20" s="4">
        <f t="shared" si="0"/>
        <v>10829153</v>
      </c>
      <c r="C20" s="5">
        <f t="shared" si="1"/>
        <v>4832543</v>
      </c>
      <c r="D20" s="5">
        <v>3656487</v>
      </c>
      <c r="E20" s="5">
        <v>1083005</v>
      </c>
      <c r="F20" s="5">
        <v>93051</v>
      </c>
      <c r="G20" s="5">
        <v>2598893</v>
      </c>
      <c r="H20" s="5">
        <f t="shared" si="2"/>
        <v>733084</v>
      </c>
      <c r="I20" s="5">
        <v>603327</v>
      </c>
      <c r="J20" s="5">
        <v>129757</v>
      </c>
      <c r="K20" s="5">
        <f t="shared" si="3"/>
        <v>2529194</v>
      </c>
      <c r="L20" s="5">
        <v>1987946</v>
      </c>
      <c r="M20" s="5">
        <v>512330</v>
      </c>
      <c r="N20" s="5">
        <v>28918</v>
      </c>
      <c r="O20" s="5">
        <v>135439</v>
      </c>
    </row>
    <row r="21" spans="1:15" s="22" customFormat="1" ht="21.75" customHeight="1">
      <c r="A21" s="376" t="s">
        <v>97</v>
      </c>
      <c r="B21" s="4">
        <f t="shared" si="0"/>
        <v>10258717</v>
      </c>
      <c r="C21" s="5">
        <f t="shared" si="1"/>
        <v>4490936</v>
      </c>
      <c r="D21" s="5">
        <v>3423782</v>
      </c>
      <c r="E21" s="5">
        <v>975242</v>
      </c>
      <c r="F21" s="5">
        <v>91912</v>
      </c>
      <c r="G21" s="5">
        <v>2449768</v>
      </c>
      <c r="H21" s="5">
        <f t="shared" si="2"/>
        <v>731378</v>
      </c>
      <c r="I21" s="5">
        <v>599835</v>
      </c>
      <c r="J21" s="5">
        <v>131543</v>
      </c>
      <c r="K21" s="5">
        <f t="shared" si="3"/>
        <v>2461784</v>
      </c>
      <c r="L21" s="5">
        <v>1941973</v>
      </c>
      <c r="M21" s="5">
        <v>492491</v>
      </c>
      <c r="N21" s="5">
        <v>27320</v>
      </c>
      <c r="O21" s="5">
        <v>124851</v>
      </c>
    </row>
    <row r="22" spans="1:15" s="22" customFormat="1" ht="21.75" customHeight="1">
      <c r="A22" s="376" t="s">
        <v>98</v>
      </c>
      <c r="B22" s="4">
        <f t="shared" si="0"/>
        <v>10379549</v>
      </c>
      <c r="C22" s="5">
        <f t="shared" si="1"/>
        <v>4662229</v>
      </c>
      <c r="D22" s="5">
        <v>3576866</v>
      </c>
      <c r="E22" s="5">
        <v>1007287</v>
      </c>
      <c r="F22" s="5">
        <v>78076</v>
      </c>
      <c r="G22" s="5">
        <v>2523096</v>
      </c>
      <c r="H22" s="5">
        <f t="shared" si="2"/>
        <v>722464</v>
      </c>
      <c r="I22" s="5">
        <v>613114</v>
      </c>
      <c r="J22" s="5">
        <v>109350</v>
      </c>
      <c r="K22" s="5">
        <f t="shared" si="3"/>
        <v>2347190</v>
      </c>
      <c r="L22" s="5">
        <v>1848871</v>
      </c>
      <c r="M22" s="5">
        <v>472271</v>
      </c>
      <c r="N22" s="5">
        <v>26048</v>
      </c>
      <c r="O22" s="5">
        <v>124570</v>
      </c>
    </row>
    <row r="23" spans="1:15" s="22" customFormat="1" ht="21.75" customHeight="1">
      <c r="A23" s="376" t="s">
        <v>99</v>
      </c>
      <c r="B23" s="4">
        <f t="shared" si="0"/>
        <v>11514742</v>
      </c>
      <c r="C23" s="5">
        <f t="shared" si="1"/>
        <v>5140986</v>
      </c>
      <c r="D23" s="5">
        <v>3915870</v>
      </c>
      <c r="E23" s="5">
        <v>1139218</v>
      </c>
      <c r="F23" s="5">
        <v>85898</v>
      </c>
      <c r="G23" s="5">
        <v>2818458</v>
      </c>
      <c r="H23" s="5">
        <f t="shared" si="2"/>
        <v>764803</v>
      </c>
      <c r="I23" s="5">
        <v>640268</v>
      </c>
      <c r="J23" s="5">
        <v>124535</v>
      </c>
      <c r="K23" s="5">
        <f t="shared" si="3"/>
        <v>2653152</v>
      </c>
      <c r="L23" s="5">
        <v>2098900</v>
      </c>
      <c r="M23" s="5">
        <v>524224</v>
      </c>
      <c r="N23" s="5">
        <v>30028</v>
      </c>
      <c r="O23" s="5">
        <v>137343</v>
      </c>
    </row>
    <row r="24" spans="1:15" s="22" customFormat="1" ht="21.75" customHeight="1">
      <c r="A24" s="376" t="s">
        <v>100</v>
      </c>
      <c r="B24" s="4">
        <f t="shared" si="0"/>
        <v>11402100</v>
      </c>
      <c r="C24" s="5">
        <f t="shared" si="1"/>
        <v>5113242</v>
      </c>
      <c r="D24" s="5">
        <v>3855912</v>
      </c>
      <c r="E24" s="5">
        <v>1187031</v>
      </c>
      <c r="F24" s="5">
        <v>70299</v>
      </c>
      <c r="G24" s="5">
        <v>2923750</v>
      </c>
      <c r="H24" s="5">
        <f t="shared" si="2"/>
        <v>716042</v>
      </c>
      <c r="I24" s="5">
        <v>619520</v>
      </c>
      <c r="J24" s="5">
        <v>96522</v>
      </c>
      <c r="K24" s="5">
        <f t="shared" si="3"/>
        <v>2520204</v>
      </c>
      <c r="L24" s="5">
        <v>1985490</v>
      </c>
      <c r="M24" s="5">
        <v>505110</v>
      </c>
      <c r="N24" s="5">
        <v>29604</v>
      </c>
      <c r="O24" s="5">
        <v>128862</v>
      </c>
    </row>
    <row r="25" spans="1:15" s="22" customFormat="1" ht="21.75" customHeight="1">
      <c r="A25" s="375" t="s">
        <v>101</v>
      </c>
      <c r="B25" s="6">
        <f t="shared" si="0"/>
        <v>11627958</v>
      </c>
      <c r="C25" s="7">
        <f t="shared" si="1"/>
        <v>5035333</v>
      </c>
      <c r="D25" s="7">
        <v>3790519</v>
      </c>
      <c r="E25" s="7">
        <v>1161497</v>
      </c>
      <c r="F25" s="7">
        <v>83317</v>
      </c>
      <c r="G25" s="7">
        <v>3096660</v>
      </c>
      <c r="H25" s="7">
        <f t="shared" si="2"/>
        <v>791493</v>
      </c>
      <c r="I25" s="7">
        <v>663307</v>
      </c>
      <c r="J25" s="7">
        <v>128186</v>
      </c>
      <c r="K25" s="7">
        <f t="shared" si="3"/>
        <v>2578436</v>
      </c>
      <c r="L25" s="7">
        <v>2029345</v>
      </c>
      <c r="M25" s="7">
        <v>517944</v>
      </c>
      <c r="N25" s="7">
        <v>31147</v>
      </c>
      <c r="O25" s="7">
        <v>126036</v>
      </c>
    </row>
    <row r="26" spans="1:3" s="16" customFormat="1" ht="15.75" customHeight="1">
      <c r="A26" s="66" t="s">
        <v>476</v>
      </c>
      <c r="B26" s="30"/>
      <c r="C26" s="30"/>
    </row>
    <row r="27" spans="1:3" s="33" customFormat="1" ht="15.75" customHeight="1">
      <c r="A27" s="66" t="s">
        <v>475</v>
      </c>
      <c r="B27" s="30"/>
      <c r="C27" s="30"/>
    </row>
    <row r="28" s="33" customFormat="1" ht="13.5">
      <c r="A28" s="54"/>
    </row>
  </sheetData>
  <sheetProtection/>
  <mergeCells count="6">
    <mergeCell ref="A5:A6"/>
    <mergeCell ref="B5:B6"/>
    <mergeCell ref="C5:F5"/>
    <mergeCell ref="H5:J5"/>
    <mergeCell ref="K5:N5"/>
    <mergeCell ref="O5:O6"/>
  </mergeCells>
  <printOptions/>
  <pageMargins left="0.26" right="0.18" top="0.83" bottom="0.26" header="0.93" footer="0.21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3359375" style="33" customWidth="1"/>
    <col min="2" max="2" width="8.88671875" style="33" customWidth="1"/>
    <col min="3" max="3" width="10.5546875" style="33" customWidth="1"/>
    <col min="4" max="4" width="8.99609375" style="33" bestFit="1" customWidth="1"/>
    <col min="5" max="5" width="8.99609375" style="33" customWidth="1"/>
    <col min="6" max="6" width="11.3359375" style="33" bestFit="1" customWidth="1"/>
    <col min="7" max="7" width="8.99609375" style="33" bestFit="1" customWidth="1"/>
    <col min="8" max="8" width="8.99609375" style="33" customWidth="1"/>
    <col min="9" max="9" width="10.4453125" style="33" customWidth="1"/>
    <col min="10" max="10" width="8.99609375" style="33" bestFit="1" customWidth="1"/>
    <col min="11" max="11" width="8.10546875" style="33" customWidth="1"/>
    <col min="12" max="12" width="8.88671875" style="33" customWidth="1"/>
    <col min="13" max="14" width="8.10546875" style="33" customWidth="1"/>
    <col min="15" max="15" width="8.88671875" style="33" customWidth="1"/>
    <col min="16" max="17" width="8.10546875" style="33" customWidth="1"/>
    <col min="18" max="18" width="9.10546875" style="33" customWidth="1"/>
    <col min="19" max="19" width="8.10546875" style="33" customWidth="1"/>
    <col min="20" max="16384" width="8.88671875" style="33" customWidth="1"/>
  </cols>
  <sheetData>
    <row r="1" spans="3:18" s="16" customFormat="1" ht="21" customHeight="1">
      <c r="C1" s="34" t="s">
        <v>506</v>
      </c>
      <c r="L1" s="30" t="s">
        <v>9</v>
      </c>
      <c r="M1" s="30" t="s">
        <v>9</v>
      </c>
      <c r="N1" s="30"/>
      <c r="O1" s="30" t="s">
        <v>9</v>
      </c>
      <c r="P1" s="30" t="s">
        <v>9</v>
      </c>
      <c r="Q1" s="30"/>
      <c r="R1" s="30" t="s">
        <v>9</v>
      </c>
    </row>
    <row r="2" spans="4:12" s="16" customFormat="1" ht="13.5">
      <c r="D2" s="30" t="s">
        <v>9</v>
      </c>
      <c r="E2" s="30"/>
      <c r="F2" s="30" t="s">
        <v>9</v>
      </c>
      <c r="G2" s="30" t="s">
        <v>9</v>
      </c>
      <c r="H2" s="30"/>
      <c r="L2" s="30" t="s">
        <v>9</v>
      </c>
    </row>
    <row r="3" s="16" customFormat="1" ht="13.5"/>
    <row r="4" spans="1:12" s="22" customFormat="1" ht="18.75" customHeight="1">
      <c r="A4" s="18" t="s">
        <v>505</v>
      </c>
      <c r="B4" s="18"/>
      <c r="L4" s="18"/>
    </row>
    <row r="5" spans="1:19" s="22" customFormat="1" ht="18.75" customHeight="1">
      <c r="A5" s="629" t="s">
        <v>504</v>
      </c>
      <c r="B5" s="627" t="s">
        <v>503</v>
      </c>
      <c r="C5" s="628"/>
      <c r="D5" s="628"/>
      <c r="E5" s="628"/>
      <c r="F5" s="628"/>
      <c r="G5" s="628"/>
      <c r="H5" s="628"/>
      <c r="I5" s="628"/>
      <c r="J5" s="631"/>
      <c r="K5" s="627" t="s">
        <v>502</v>
      </c>
      <c r="L5" s="628"/>
      <c r="M5" s="628"/>
      <c r="N5" s="628"/>
      <c r="O5" s="628"/>
      <c r="P5" s="628"/>
      <c r="Q5" s="628"/>
      <c r="R5" s="628"/>
      <c r="S5" s="628"/>
    </row>
    <row r="6" spans="1:19" s="22" customFormat="1" ht="18.75" customHeight="1">
      <c r="A6" s="629"/>
      <c r="B6" s="627" t="s">
        <v>8</v>
      </c>
      <c r="C6" s="628"/>
      <c r="D6" s="631"/>
      <c r="E6" s="627" t="s">
        <v>501</v>
      </c>
      <c r="F6" s="628"/>
      <c r="G6" s="631"/>
      <c r="H6" s="627" t="s">
        <v>500</v>
      </c>
      <c r="I6" s="628"/>
      <c r="J6" s="631"/>
      <c r="K6" s="627" t="s">
        <v>499</v>
      </c>
      <c r="L6" s="628"/>
      <c r="M6" s="631"/>
      <c r="N6" s="627" t="s">
        <v>498</v>
      </c>
      <c r="O6" s="628"/>
      <c r="P6" s="631"/>
      <c r="Q6" s="627" t="s">
        <v>497</v>
      </c>
      <c r="R6" s="628"/>
      <c r="S6" s="628"/>
    </row>
    <row r="7" spans="1:19" s="22" customFormat="1" ht="18.75" customHeight="1">
      <c r="A7" s="629"/>
      <c r="B7" s="19" t="s">
        <v>496</v>
      </c>
      <c r="C7" s="19" t="s">
        <v>121</v>
      </c>
      <c r="D7" s="19" t="s">
        <v>122</v>
      </c>
      <c r="E7" s="19" t="s">
        <v>496</v>
      </c>
      <c r="F7" s="19" t="s">
        <v>121</v>
      </c>
      <c r="G7" s="19" t="s">
        <v>122</v>
      </c>
      <c r="H7" s="19" t="s">
        <v>496</v>
      </c>
      <c r="I7" s="19" t="s">
        <v>121</v>
      </c>
      <c r="J7" s="19" t="s">
        <v>122</v>
      </c>
      <c r="K7" s="19" t="s">
        <v>496</v>
      </c>
      <c r="L7" s="76" t="s">
        <v>495</v>
      </c>
      <c r="M7" s="19" t="s">
        <v>122</v>
      </c>
      <c r="N7" s="19" t="s">
        <v>496</v>
      </c>
      <c r="O7" s="19" t="s">
        <v>495</v>
      </c>
      <c r="P7" s="19" t="s">
        <v>122</v>
      </c>
      <c r="Q7" s="19" t="s">
        <v>496</v>
      </c>
      <c r="R7" s="19" t="s">
        <v>495</v>
      </c>
      <c r="S7" s="24" t="s">
        <v>122</v>
      </c>
    </row>
    <row r="8" spans="1:24" s="22" customFormat="1" ht="24.75" customHeight="1">
      <c r="A8" s="232" t="s">
        <v>243</v>
      </c>
      <c r="B8" s="27">
        <v>7114</v>
      </c>
      <c r="C8" s="27">
        <v>847544</v>
      </c>
      <c r="D8" s="27">
        <v>15383</v>
      </c>
      <c r="E8" s="27">
        <v>3558</v>
      </c>
      <c r="F8" s="27">
        <v>427688</v>
      </c>
      <c r="G8" s="27">
        <v>6360</v>
      </c>
      <c r="H8" s="27">
        <v>3556</v>
      </c>
      <c r="I8" s="27">
        <v>419856</v>
      </c>
      <c r="J8" s="379">
        <v>9023</v>
      </c>
      <c r="K8" s="27">
        <v>2577</v>
      </c>
      <c r="L8" s="27">
        <v>231467</v>
      </c>
      <c r="M8" s="27">
        <v>2864</v>
      </c>
      <c r="N8" s="379">
        <v>1283</v>
      </c>
      <c r="O8" s="379">
        <v>114702</v>
      </c>
      <c r="P8" s="379">
        <v>1546</v>
      </c>
      <c r="Q8" s="379">
        <v>1294</v>
      </c>
      <c r="R8" s="379">
        <v>116765</v>
      </c>
      <c r="S8" s="27">
        <v>1318</v>
      </c>
      <c r="T8" s="27"/>
      <c r="U8" s="27"/>
      <c r="V8" s="27"/>
      <c r="W8" s="27"/>
      <c r="X8" s="27"/>
    </row>
    <row r="9" spans="1:24" s="22" customFormat="1" ht="24.75" customHeight="1">
      <c r="A9" s="232" t="s">
        <v>354</v>
      </c>
      <c r="B9" s="27">
        <v>7246</v>
      </c>
      <c r="C9" s="27">
        <v>935167</v>
      </c>
      <c r="D9" s="27">
        <v>16493</v>
      </c>
      <c r="E9" s="27">
        <v>3626</v>
      </c>
      <c r="F9" s="27">
        <v>467497</v>
      </c>
      <c r="G9" s="27">
        <v>7257</v>
      </c>
      <c r="H9" s="27">
        <v>3620</v>
      </c>
      <c r="I9" s="27">
        <v>467670</v>
      </c>
      <c r="J9" s="27">
        <v>9236</v>
      </c>
      <c r="K9" s="27">
        <v>1011</v>
      </c>
      <c r="L9" s="27">
        <v>91036</v>
      </c>
      <c r="M9" s="27">
        <v>1175</v>
      </c>
      <c r="N9" s="27">
        <v>507</v>
      </c>
      <c r="O9" s="27">
        <v>44334</v>
      </c>
      <c r="P9" s="27">
        <v>578</v>
      </c>
      <c r="Q9" s="27">
        <v>504</v>
      </c>
      <c r="R9" s="27">
        <v>46702</v>
      </c>
      <c r="S9" s="27">
        <v>597</v>
      </c>
      <c r="T9" s="27"/>
      <c r="U9" s="27"/>
      <c r="V9" s="27"/>
      <c r="W9" s="27"/>
      <c r="X9" s="27"/>
    </row>
    <row r="10" spans="1:24" s="22" customFormat="1" ht="24.75" customHeight="1">
      <c r="A10" s="232" t="s">
        <v>373</v>
      </c>
      <c r="B10" s="27">
        <v>7221</v>
      </c>
      <c r="C10" s="27">
        <v>1019828</v>
      </c>
      <c r="D10" s="27">
        <v>17041</v>
      </c>
      <c r="E10" s="27">
        <v>3612</v>
      </c>
      <c r="F10" s="27">
        <v>506766</v>
      </c>
      <c r="G10" s="27">
        <v>7499</v>
      </c>
      <c r="H10" s="27">
        <v>3609</v>
      </c>
      <c r="I10" s="27">
        <v>513062</v>
      </c>
      <c r="J10" s="27">
        <v>9542</v>
      </c>
      <c r="K10" s="27">
        <v>1066</v>
      </c>
      <c r="L10" s="27">
        <v>129125</v>
      </c>
      <c r="M10" s="27">
        <v>1485</v>
      </c>
      <c r="N10" s="27">
        <v>533</v>
      </c>
      <c r="O10" s="27">
        <v>63683</v>
      </c>
      <c r="P10" s="27">
        <v>775</v>
      </c>
      <c r="Q10" s="27">
        <v>533</v>
      </c>
      <c r="R10" s="27">
        <v>65442</v>
      </c>
      <c r="S10" s="27">
        <v>710</v>
      </c>
      <c r="T10" s="27"/>
      <c r="U10" s="27"/>
      <c r="V10" s="27"/>
      <c r="W10" s="27"/>
      <c r="X10" s="27"/>
    </row>
    <row r="11" spans="1:24" s="22" customFormat="1" ht="24.75" customHeight="1">
      <c r="A11" s="232" t="s">
        <v>378</v>
      </c>
      <c r="B11" s="27">
        <v>7183</v>
      </c>
      <c r="C11" s="27">
        <v>1012231</v>
      </c>
      <c r="D11" s="27">
        <v>17832</v>
      </c>
      <c r="E11" s="27">
        <v>3594</v>
      </c>
      <c r="F11" s="27">
        <v>504061</v>
      </c>
      <c r="G11" s="27">
        <v>7826</v>
      </c>
      <c r="H11" s="27">
        <v>3589</v>
      </c>
      <c r="I11" s="27">
        <v>508170</v>
      </c>
      <c r="J11" s="27">
        <v>10006</v>
      </c>
      <c r="K11" s="27">
        <v>1358</v>
      </c>
      <c r="L11" s="27">
        <v>165981</v>
      </c>
      <c r="M11" s="27">
        <v>1890</v>
      </c>
      <c r="N11" s="27">
        <v>706</v>
      </c>
      <c r="O11" s="27">
        <v>82775</v>
      </c>
      <c r="P11" s="27">
        <v>985</v>
      </c>
      <c r="Q11" s="27">
        <v>652</v>
      </c>
      <c r="R11" s="27">
        <v>83206</v>
      </c>
      <c r="S11" s="27">
        <v>905</v>
      </c>
      <c r="T11" s="27"/>
      <c r="U11" s="27"/>
      <c r="V11" s="27"/>
      <c r="W11" s="27"/>
      <c r="X11" s="27"/>
    </row>
    <row r="12" spans="1:24" s="22" customFormat="1" ht="24.75" customHeight="1">
      <c r="A12" s="232" t="s">
        <v>408</v>
      </c>
      <c r="B12" s="27">
        <v>7221</v>
      </c>
      <c r="C12" s="27">
        <v>962500</v>
      </c>
      <c r="D12" s="27">
        <v>16641</v>
      </c>
      <c r="E12" s="27">
        <v>3613</v>
      </c>
      <c r="F12" s="27">
        <v>478664</v>
      </c>
      <c r="G12" s="27">
        <v>7572</v>
      </c>
      <c r="H12" s="27">
        <v>3608</v>
      </c>
      <c r="I12" s="27">
        <v>483836</v>
      </c>
      <c r="J12" s="27">
        <v>9069</v>
      </c>
      <c r="K12" s="27">
        <v>1192</v>
      </c>
      <c r="L12" s="27">
        <v>147790</v>
      </c>
      <c r="M12" s="27">
        <v>1710</v>
      </c>
      <c r="N12" s="27">
        <v>597</v>
      </c>
      <c r="O12" s="27">
        <v>73568</v>
      </c>
      <c r="P12" s="27">
        <v>896</v>
      </c>
      <c r="Q12" s="27">
        <v>595</v>
      </c>
      <c r="R12" s="27">
        <v>74222</v>
      </c>
      <c r="S12" s="27">
        <v>814</v>
      </c>
      <c r="T12" s="27"/>
      <c r="U12" s="27"/>
      <c r="V12" s="27"/>
      <c r="W12" s="27"/>
      <c r="X12" s="27"/>
    </row>
    <row r="13" spans="1:31" s="22" customFormat="1" ht="24.75" customHeight="1">
      <c r="A13" s="232" t="s">
        <v>409</v>
      </c>
      <c r="B13" s="27">
        <f>SUM(E13+H13)</f>
        <v>7590</v>
      </c>
      <c r="C13" s="27">
        <f>SUM(F13+I13)</f>
        <v>944408</v>
      </c>
      <c r="D13" s="27">
        <v>14793</v>
      </c>
      <c r="E13" s="27">
        <f>SUM(E15:E26)</f>
        <v>3793</v>
      </c>
      <c r="F13" s="27">
        <f>SUM(F15:F26)</f>
        <v>469345</v>
      </c>
      <c r="G13" s="27">
        <v>7089</v>
      </c>
      <c r="H13" s="27">
        <f>SUM(H15:H26)</f>
        <v>3797</v>
      </c>
      <c r="I13" s="27">
        <f>SUM(I15:I26)</f>
        <v>475063</v>
      </c>
      <c r="J13" s="27">
        <f>SUM(J15:J26)</f>
        <v>7704</v>
      </c>
      <c r="K13" s="27">
        <f>SUM(N13+Q13)</f>
        <v>1204</v>
      </c>
      <c r="L13" s="27">
        <f>SUM(O13+R13)</f>
        <v>140177</v>
      </c>
      <c r="M13" s="27">
        <f>SUM(P13+S13)</f>
        <v>1590</v>
      </c>
      <c r="N13" s="27">
        <f>SUM(N15:N26)</f>
        <v>604</v>
      </c>
      <c r="O13" s="27">
        <f>SUM(O15:O26)</f>
        <v>69096</v>
      </c>
      <c r="P13" s="27">
        <v>800</v>
      </c>
      <c r="Q13" s="27">
        <f>SUM(Q15:Q26)</f>
        <v>600</v>
      </c>
      <c r="R13" s="27">
        <f>SUM(R15:R26)</f>
        <v>71081</v>
      </c>
      <c r="S13" s="27">
        <v>790</v>
      </c>
      <c r="T13" s="27"/>
      <c r="U13" s="27"/>
      <c r="V13" s="27"/>
      <c r="W13" s="27"/>
      <c r="X13" s="27"/>
      <c r="Y13" s="38"/>
      <c r="Z13" s="38"/>
      <c r="AA13" s="38"/>
      <c r="AB13" s="38"/>
      <c r="AC13" s="38"/>
      <c r="AD13" s="38"/>
      <c r="AE13" s="38"/>
    </row>
    <row r="14" spans="1:19" s="22" customFormat="1" ht="9" customHeight="1">
      <c r="A14" s="33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27" s="22" customFormat="1" ht="25.5" customHeight="1">
      <c r="A15" s="232" t="s">
        <v>90</v>
      </c>
      <c r="B15" s="27">
        <f aca="true" t="shared" si="0" ref="B15:D16">SUM(E15+H15)</f>
        <v>618</v>
      </c>
      <c r="C15" s="27">
        <f t="shared" si="0"/>
        <v>68412</v>
      </c>
      <c r="D15" s="27">
        <f t="shared" si="0"/>
        <v>1359</v>
      </c>
      <c r="E15" s="27">
        <v>309</v>
      </c>
      <c r="F15" s="27">
        <v>34652</v>
      </c>
      <c r="G15" s="27">
        <v>794</v>
      </c>
      <c r="H15" s="27">
        <v>309</v>
      </c>
      <c r="I15" s="27">
        <v>33760</v>
      </c>
      <c r="J15" s="27">
        <v>565</v>
      </c>
      <c r="K15" s="27">
        <f aca="true" t="shared" si="1" ref="K15:M16">SUM(N15+Q15)</f>
        <v>94</v>
      </c>
      <c r="L15" s="27">
        <f t="shared" si="1"/>
        <v>13337</v>
      </c>
      <c r="M15" s="27">
        <f t="shared" si="1"/>
        <v>144</v>
      </c>
      <c r="N15" s="27">
        <v>47</v>
      </c>
      <c r="O15" s="338">
        <v>6558</v>
      </c>
      <c r="P15" s="27">
        <v>74</v>
      </c>
      <c r="Q15" s="27">
        <v>47</v>
      </c>
      <c r="R15" s="338">
        <v>6779</v>
      </c>
      <c r="S15" s="27">
        <v>70</v>
      </c>
      <c r="T15" s="37"/>
      <c r="U15" s="37"/>
      <c r="V15" s="37"/>
      <c r="W15" s="37"/>
      <c r="X15" s="37"/>
      <c r="Y15" s="37"/>
      <c r="Z15" s="37"/>
      <c r="AA15" s="37"/>
    </row>
    <row r="16" spans="1:27" s="22" customFormat="1" ht="25.5" customHeight="1">
      <c r="A16" s="232" t="s">
        <v>91</v>
      </c>
      <c r="B16" s="27">
        <f t="shared" si="0"/>
        <v>545</v>
      </c>
      <c r="C16" s="27">
        <f t="shared" si="0"/>
        <v>63133</v>
      </c>
      <c r="D16" s="27">
        <f t="shared" si="0"/>
        <v>1185</v>
      </c>
      <c r="E16" s="27">
        <v>273</v>
      </c>
      <c r="F16" s="27">
        <v>31108</v>
      </c>
      <c r="G16" s="27">
        <v>728</v>
      </c>
      <c r="H16" s="27">
        <v>272</v>
      </c>
      <c r="I16" s="27">
        <v>32025</v>
      </c>
      <c r="J16" s="27">
        <v>457</v>
      </c>
      <c r="K16" s="27">
        <f t="shared" si="1"/>
        <v>85</v>
      </c>
      <c r="L16" s="27">
        <f t="shared" si="1"/>
        <v>10362</v>
      </c>
      <c r="M16" s="27">
        <f t="shared" si="1"/>
        <v>137</v>
      </c>
      <c r="N16" s="27">
        <v>43</v>
      </c>
      <c r="O16" s="27">
        <v>4956</v>
      </c>
      <c r="P16" s="27">
        <v>64</v>
      </c>
      <c r="Q16" s="27">
        <v>42</v>
      </c>
      <c r="R16" s="27">
        <v>5406</v>
      </c>
      <c r="S16" s="27">
        <v>73</v>
      </c>
      <c r="T16" s="37"/>
      <c r="U16" s="37"/>
      <c r="V16" s="37"/>
      <c r="W16" s="37"/>
      <c r="X16" s="37"/>
      <c r="Y16" s="37"/>
      <c r="Z16" s="37"/>
      <c r="AA16" s="37"/>
    </row>
    <row r="17" spans="1:27" s="22" customFormat="1" ht="25.5" customHeight="1">
      <c r="A17" s="232" t="s">
        <v>92</v>
      </c>
      <c r="B17" s="27">
        <f aca="true" t="shared" si="2" ref="B17:B26">SUM(E17+H17)</f>
        <v>620</v>
      </c>
      <c r="C17" s="27">
        <f aca="true" t="shared" si="3" ref="C17:C26">SUM(F17+I17)</f>
        <v>69011</v>
      </c>
      <c r="D17" s="27">
        <v>1425</v>
      </c>
      <c r="E17" s="27">
        <v>310</v>
      </c>
      <c r="F17" s="27">
        <v>34457</v>
      </c>
      <c r="G17" s="27">
        <v>844</v>
      </c>
      <c r="H17" s="27">
        <v>310</v>
      </c>
      <c r="I17" s="27">
        <v>34554</v>
      </c>
      <c r="J17" s="27">
        <v>582</v>
      </c>
      <c r="K17" s="27">
        <f aca="true" t="shared" si="4" ref="K17:K26">SUM(N17+Q17)</f>
        <v>68</v>
      </c>
      <c r="L17" s="27">
        <f aca="true" t="shared" si="5" ref="L17:L26">SUM(O17+R17)</f>
        <v>8066</v>
      </c>
      <c r="M17" s="27">
        <v>97</v>
      </c>
      <c r="N17" s="27">
        <v>35</v>
      </c>
      <c r="O17" s="27">
        <v>4247</v>
      </c>
      <c r="P17" s="27">
        <v>55</v>
      </c>
      <c r="Q17" s="27">
        <v>33</v>
      </c>
      <c r="R17" s="27">
        <v>3819</v>
      </c>
      <c r="S17" s="27">
        <v>43</v>
      </c>
      <c r="T17" s="37"/>
      <c r="U17" s="37"/>
      <c r="V17" s="37"/>
      <c r="W17" s="37"/>
      <c r="X17" s="37"/>
      <c r="Y17" s="37"/>
      <c r="Z17" s="37"/>
      <c r="AA17" s="37"/>
    </row>
    <row r="18" spans="1:27" s="22" customFormat="1" ht="25.5" customHeight="1">
      <c r="A18" s="232" t="s">
        <v>93</v>
      </c>
      <c r="B18" s="27">
        <f t="shared" si="2"/>
        <v>644</v>
      </c>
      <c r="C18" s="27">
        <f t="shared" si="3"/>
        <v>88569</v>
      </c>
      <c r="D18" s="27">
        <f>SUM(G18+J18)</f>
        <v>1525</v>
      </c>
      <c r="E18" s="27">
        <v>322</v>
      </c>
      <c r="F18" s="27">
        <v>43188</v>
      </c>
      <c r="G18" s="27">
        <v>794</v>
      </c>
      <c r="H18" s="27">
        <v>322</v>
      </c>
      <c r="I18" s="27">
        <v>45381</v>
      </c>
      <c r="J18" s="27">
        <v>731</v>
      </c>
      <c r="K18" s="27">
        <f t="shared" si="4"/>
        <v>164</v>
      </c>
      <c r="L18" s="27">
        <f t="shared" si="5"/>
        <v>18579</v>
      </c>
      <c r="M18" s="27">
        <v>195</v>
      </c>
      <c r="N18" s="27">
        <v>81</v>
      </c>
      <c r="O18" s="27">
        <v>9100</v>
      </c>
      <c r="P18" s="27">
        <v>94</v>
      </c>
      <c r="Q18" s="27">
        <v>83</v>
      </c>
      <c r="R18" s="27">
        <v>9479</v>
      </c>
      <c r="S18" s="27">
        <v>102</v>
      </c>
      <c r="T18" s="37"/>
      <c r="U18" s="37"/>
      <c r="V18" s="37"/>
      <c r="W18" s="37"/>
      <c r="X18" s="37"/>
      <c r="Y18" s="37"/>
      <c r="Z18" s="37"/>
      <c r="AA18" s="37"/>
    </row>
    <row r="19" spans="1:27" s="22" customFormat="1" ht="25.5" customHeight="1">
      <c r="A19" s="232" t="s">
        <v>94</v>
      </c>
      <c r="B19" s="27">
        <f t="shared" si="2"/>
        <v>662</v>
      </c>
      <c r="C19" s="27">
        <f t="shared" si="3"/>
        <v>91831</v>
      </c>
      <c r="D19" s="27">
        <f>SUM(G19+J19)</f>
        <v>1248</v>
      </c>
      <c r="E19" s="27">
        <v>331</v>
      </c>
      <c r="F19" s="27">
        <v>45579</v>
      </c>
      <c r="G19" s="27">
        <v>507</v>
      </c>
      <c r="H19" s="27">
        <v>331</v>
      </c>
      <c r="I19" s="27">
        <v>46252</v>
      </c>
      <c r="J19" s="27">
        <v>741</v>
      </c>
      <c r="K19" s="27">
        <f t="shared" si="4"/>
        <v>97</v>
      </c>
      <c r="L19" s="27">
        <f t="shared" si="5"/>
        <v>10532</v>
      </c>
      <c r="M19" s="27">
        <f>SUM(P19+S19)</f>
        <v>115</v>
      </c>
      <c r="N19" s="27">
        <v>49</v>
      </c>
      <c r="O19" s="27">
        <v>5150</v>
      </c>
      <c r="P19" s="27">
        <v>61</v>
      </c>
      <c r="Q19" s="27">
        <v>48</v>
      </c>
      <c r="R19" s="27">
        <v>5382</v>
      </c>
      <c r="S19" s="27">
        <v>54</v>
      </c>
      <c r="T19" s="37"/>
      <c r="U19" s="37"/>
      <c r="V19" s="37"/>
      <c r="W19" s="37"/>
      <c r="X19" s="37"/>
      <c r="Y19" s="37"/>
      <c r="Z19" s="37"/>
      <c r="AA19" s="37"/>
    </row>
    <row r="20" spans="1:27" s="22" customFormat="1" ht="25.5" customHeight="1">
      <c r="A20" s="232" t="s">
        <v>95</v>
      </c>
      <c r="B20" s="27">
        <f t="shared" si="2"/>
        <v>645</v>
      </c>
      <c r="C20" s="27">
        <f t="shared" si="3"/>
        <v>81448</v>
      </c>
      <c r="D20" s="27">
        <f>SUM(G20+J20)</f>
        <v>1148</v>
      </c>
      <c r="E20" s="27">
        <v>322</v>
      </c>
      <c r="F20" s="27">
        <v>41031</v>
      </c>
      <c r="G20" s="27">
        <v>388</v>
      </c>
      <c r="H20" s="27">
        <v>323</v>
      </c>
      <c r="I20" s="27">
        <v>40417</v>
      </c>
      <c r="J20" s="27">
        <v>760</v>
      </c>
      <c r="K20" s="27">
        <f t="shared" si="4"/>
        <v>84</v>
      </c>
      <c r="L20" s="27">
        <f t="shared" si="5"/>
        <v>8285</v>
      </c>
      <c r="M20" s="27">
        <v>98</v>
      </c>
      <c r="N20" s="27">
        <v>43</v>
      </c>
      <c r="O20" s="27">
        <v>4220</v>
      </c>
      <c r="P20" s="27">
        <v>49</v>
      </c>
      <c r="Q20" s="27">
        <v>41</v>
      </c>
      <c r="R20" s="27">
        <v>4065</v>
      </c>
      <c r="S20" s="27">
        <v>48</v>
      </c>
      <c r="T20" s="37"/>
      <c r="U20" s="37"/>
      <c r="V20" s="37"/>
      <c r="W20" s="37"/>
      <c r="X20" s="37"/>
      <c r="Y20" s="37"/>
      <c r="Z20" s="37"/>
      <c r="AA20" s="37"/>
    </row>
    <row r="21" spans="1:27" s="22" customFormat="1" ht="25.5" customHeight="1">
      <c r="A21" s="232" t="s">
        <v>96</v>
      </c>
      <c r="B21" s="27">
        <f t="shared" si="2"/>
        <v>667</v>
      </c>
      <c r="C21" s="27">
        <f t="shared" si="3"/>
        <v>76511</v>
      </c>
      <c r="D21" s="27">
        <f>SUM(G21+J21)</f>
        <v>1166</v>
      </c>
      <c r="E21" s="27">
        <v>334</v>
      </c>
      <c r="F21" s="27">
        <v>36337</v>
      </c>
      <c r="G21" s="27">
        <v>346</v>
      </c>
      <c r="H21" s="27">
        <v>333</v>
      </c>
      <c r="I21" s="27">
        <v>40174</v>
      </c>
      <c r="J21" s="27">
        <v>820</v>
      </c>
      <c r="K21" s="27">
        <f t="shared" si="4"/>
        <v>103</v>
      </c>
      <c r="L21" s="27">
        <f t="shared" si="5"/>
        <v>12352</v>
      </c>
      <c r="M21" s="27">
        <f>SUM(P21+S21)</f>
        <v>137</v>
      </c>
      <c r="N21" s="27">
        <v>49</v>
      </c>
      <c r="O21" s="27">
        <v>5786</v>
      </c>
      <c r="P21" s="27">
        <v>66</v>
      </c>
      <c r="Q21" s="27">
        <v>54</v>
      </c>
      <c r="R21" s="27">
        <v>6566</v>
      </c>
      <c r="S21" s="27">
        <v>71</v>
      </c>
      <c r="T21" s="37"/>
      <c r="U21" s="37"/>
      <c r="V21" s="37"/>
      <c r="W21" s="37"/>
      <c r="X21" s="37"/>
      <c r="Y21" s="37"/>
      <c r="Z21" s="37"/>
      <c r="AA21" s="37"/>
    </row>
    <row r="22" spans="1:27" s="22" customFormat="1" ht="25.5" customHeight="1">
      <c r="A22" s="232" t="s">
        <v>97</v>
      </c>
      <c r="B22" s="27">
        <f t="shared" si="2"/>
        <v>664</v>
      </c>
      <c r="C22" s="27">
        <f t="shared" si="3"/>
        <v>88501</v>
      </c>
      <c r="D22" s="27">
        <v>1163</v>
      </c>
      <c r="E22" s="27">
        <v>331</v>
      </c>
      <c r="F22" s="27">
        <v>45047</v>
      </c>
      <c r="G22" s="27">
        <v>412</v>
      </c>
      <c r="H22" s="27">
        <v>333</v>
      </c>
      <c r="I22" s="27">
        <v>43454</v>
      </c>
      <c r="J22" s="27">
        <v>750</v>
      </c>
      <c r="K22" s="27">
        <f t="shared" si="4"/>
        <v>154</v>
      </c>
      <c r="L22" s="27">
        <f t="shared" si="5"/>
        <v>18462</v>
      </c>
      <c r="M22" s="27">
        <v>206</v>
      </c>
      <c r="N22" s="27">
        <v>79</v>
      </c>
      <c r="O22" s="27">
        <v>9550</v>
      </c>
      <c r="P22" s="27">
        <v>108</v>
      </c>
      <c r="Q22" s="27">
        <v>75</v>
      </c>
      <c r="R22" s="27">
        <v>8912</v>
      </c>
      <c r="S22" s="27">
        <v>97</v>
      </c>
      <c r="T22" s="37"/>
      <c r="U22" s="37"/>
      <c r="V22" s="37"/>
      <c r="W22" s="37"/>
      <c r="X22" s="37"/>
      <c r="Y22" s="37"/>
      <c r="Z22" s="37"/>
      <c r="AA22" s="37"/>
    </row>
    <row r="23" spans="1:27" s="22" customFormat="1" ht="25.5" customHeight="1">
      <c r="A23" s="232" t="s">
        <v>98</v>
      </c>
      <c r="B23" s="27">
        <f t="shared" si="2"/>
        <v>647</v>
      </c>
      <c r="C23" s="27">
        <f t="shared" si="3"/>
        <v>77632</v>
      </c>
      <c r="D23" s="27">
        <f>SUM(G23+J23)</f>
        <v>988</v>
      </c>
      <c r="E23" s="27">
        <v>323</v>
      </c>
      <c r="F23" s="27">
        <v>38800</v>
      </c>
      <c r="G23" s="27">
        <v>428</v>
      </c>
      <c r="H23" s="27">
        <v>324</v>
      </c>
      <c r="I23" s="27">
        <v>38832</v>
      </c>
      <c r="J23" s="27">
        <v>560</v>
      </c>
      <c r="K23" s="27">
        <f t="shared" si="4"/>
        <v>100</v>
      </c>
      <c r="L23" s="27">
        <f t="shared" si="5"/>
        <v>10945</v>
      </c>
      <c r="M23" s="27">
        <v>123</v>
      </c>
      <c r="N23" s="27">
        <v>50</v>
      </c>
      <c r="O23" s="27">
        <v>5586</v>
      </c>
      <c r="P23" s="338">
        <v>65</v>
      </c>
      <c r="Q23" s="338">
        <v>50</v>
      </c>
      <c r="R23" s="27">
        <v>5359</v>
      </c>
      <c r="S23" s="338">
        <v>59</v>
      </c>
      <c r="T23" s="37"/>
      <c r="U23" s="37"/>
      <c r="V23" s="37"/>
      <c r="W23" s="37"/>
      <c r="X23" s="37"/>
      <c r="Y23" s="37"/>
      <c r="Z23" s="37"/>
      <c r="AA23" s="37"/>
    </row>
    <row r="24" spans="1:27" s="22" customFormat="1" ht="25.5" customHeight="1">
      <c r="A24" s="232" t="s">
        <v>99</v>
      </c>
      <c r="B24" s="27">
        <f t="shared" si="2"/>
        <v>658</v>
      </c>
      <c r="C24" s="27">
        <f t="shared" si="3"/>
        <v>90676</v>
      </c>
      <c r="D24" s="27">
        <f>SUM(G24+J24)</f>
        <v>1232</v>
      </c>
      <c r="E24" s="27">
        <v>328</v>
      </c>
      <c r="F24" s="27">
        <v>44653</v>
      </c>
      <c r="G24" s="27">
        <v>532</v>
      </c>
      <c r="H24" s="27">
        <v>330</v>
      </c>
      <c r="I24" s="27">
        <v>46023</v>
      </c>
      <c r="J24" s="27">
        <v>700</v>
      </c>
      <c r="K24" s="27">
        <f t="shared" si="4"/>
        <v>147</v>
      </c>
      <c r="L24" s="27">
        <f t="shared" si="5"/>
        <v>17788</v>
      </c>
      <c r="M24" s="27">
        <v>198</v>
      </c>
      <c r="N24" s="27">
        <v>74</v>
      </c>
      <c r="O24" s="27">
        <v>8530</v>
      </c>
      <c r="P24" s="338">
        <v>99</v>
      </c>
      <c r="Q24" s="338">
        <v>73</v>
      </c>
      <c r="R24" s="27">
        <v>9258</v>
      </c>
      <c r="S24" s="338">
        <v>100</v>
      </c>
      <c r="T24" s="37"/>
      <c r="U24" s="37"/>
      <c r="V24" s="37"/>
      <c r="W24" s="37"/>
      <c r="X24" s="37"/>
      <c r="Y24" s="37"/>
      <c r="Z24" s="37"/>
      <c r="AA24" s="37"/>
    </row>
    <row r="25" spans="1:27" s="22" customFormat="1" ht="25.5" customHeight="1">
      <c r="A25" s="232" t="s">
        <v>100</v>
      </c>
      <c r="B25" s="27">
        <f t="shared" si="2"/>
        <v>600</v>
      </c>
      <c r="C25" s="27">
        <f t="shared" si="3"/>
        <v>80271</v>
      </c>
      <c r="D25" s="27">
        <f>SUM(G25+J25)</f>
        <v>1239</v>
      </c>
      <c r="E25" s="27">
        <v>300</v>
      </c>
      <c r="F25" s="27">
        <v>39949</v>
      </c>
      <c r="G25" s="27">
        <v>658</v>
      </c>
      <c r="H25" s="27">
        <v>300</v>
      </c>
      <c r="I25" s="27">
        <v>40322</v>
      </c>
      <c r="J25" s="27">
        <v>581</v>
      </c>
      <c r="K25" s="27">
        <f t="shared" si="4"/>
        <v>58</v>
      </c>
      <c r="L25" s="27">
        <f t="shared" si="5"/>
        <v>6276</v>
      </c>
      <c r="M25" s="27">
        <f>SUM(P25+S25)</f>
        <v>72</v>
      </c>
      <c r="N25" s="27">
        <v>30</v>
      </c>
      <c r="O25" s="27">
        <v>3350</v>
      </c>
      <c r="P25" s="338">
        <v>40</v>
      </c>
      <c r="Q25" s="338">
        <v>28</v>
      </c>
      <c r="R25" s="27">
        <v>2926</v>
      </c>
      <c r="S25" s="338">
        <v>32</v>
      </c>
      <c r="T25" s="37"/>
      <c r="U25" s="37"/>
      <c r="V25" s="37"/>
      <c r="W25" s="37"/>
      <c r="X25" s="37"/>
      <c r="Y25" s="37"/>
      <c r="Z25" s="37"/>
      <c r="AA25" s="37"/>
    </row>
    <row r="26" spans="1:27" s="22" customFormat="1" ht="25.5" customHeight="1">
      <c r="A26" s="28" t="s">
        <v>101</v>
      </c>
      <c r="B26" s="29">
        <f t="shared" si="2"/>
        <v>620</v>
      </c>
      <c r="C26" s="29">
        <f t="shared" si="3"/>
        <v>68413</v>
      </c>
      <c r="D26" s="29">
        <f>SUM(G26+J26)</f>
        <v>1116</v>
      </c>
      <c r="E26" s="29">
        <v>310</v>
      </c>
      <c r="F26" s="29">
        <v>34544</v>
      </c>
      <c r="G26" s="29">
        <v>659</v>
      </c>
      <c r="H26" s="29">
        <v>310</v>
      </c>
      <c r="I26" s="29">
        <v>33869</v>
      </c>
      <c r="J26" s="29">
        <v>457</v>
      </c>
      <c r="K26" s="29">
        <f t="shared" si="4"/>
        <v>50</v>
      </c>
      <c r="L26" s="29">
        <f t="shared" si="5"/>
        <v>5193</v>
      </c>
      <c r="M26" s="29">
        <f>SUM(P26+S26)</f>
        <v>66</v>
      </c>
      <c r="N26" s="29">
        <v>24</v>
      </c>
      <c r="O26" s="29">
        <v>2063</v>
      </c>
      <c r="P26" s="29">
        <v>24</v>
      </c>
      <c r="Q26" s="29">
        <v>26</v>
      </c>
      <c r="R26" s="29">
        <v>3130</v>
      </c>
      <c r="S26" s="29">
        <v>42</v>
      </c>
      <c r="T26" s="37"/>
      <c r="U26" s="37"/>
      <c r="V26" s="37"/>
      <c r="W26" s="37"/>
      <c r="X26" s="37"/>
      <c r="Y26" s="37"/>
      <c r="Z26" s="37"/>
      <c r="AA26" s="37"/>
    </row>
    <row r="27" spans="1:27" s="16" customFormat="1" ht="18" customHeight="1">
      <c r="A27" s="30" t="s">
        <v>494</v>
      </c>
      <c r="B27" s="32"/>
      <c r="C27" s="105"/>
      <c r="D27" s="44"/>
      <c r="E27" s="44"/>
      <c r="F27" s="44"/>
      <c r="G27" s="44"/>
      <c r="H27" s="44"/>
      <c r="I27" s="44"/>
      <c r="J27" s="106"/>
      <c r="K27" s="106"/>
      <c r="L27" s="44"/>
      <c r="M27" s="44"/>
      <c r="N27" s="44"/>
      <c r="O27" s="44"/>
      <c r="P27" s="106"/>
      <c r="Q27" s="106"/>
      <c r="R27" s="44"/>
      <c r="S27" s="106"/>
      <c r="T27" s="44"/>
      <c r="U27" s="44"/>
      <c r="V27" s="44"/>
      <c r="W27" s="44"/>
      <c r="X27" s="44"/>
      <c r="Y27" s="44"/>
      <c r="Z27" s="44"/>
      <c r="AA27" s="44"/>
    </row>
    <row r="28" spans="1:27" s="16" customFormat="1" ht="13.5">
      <c r="A28" s="30" t="s">
        <v>493</v>
      </c>
      <c r="B28" s="3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2:27" ht="13.5">
      <c r="B29" s="107"/>
      <c r="C29" s="108"/>
      <c r="D29" s="108"/>
      <c r="E29" s="108"/>
      <c r="F29" s="108"/>
      <c r="G29" s="109"/>
      <c r="H29" s="109"/>
      <c r="I29" s="108"/>
      <c r="J29" s="108"/>
      <c r="K29" s="108"/>
      <c r="L29" s="108"/>
      <c r="M29" s="108"/>
      <c r="N29" s="108"/>
      <c r="O29" s="108"/>
      <c r="P29" s="109"/>
      <c r="Q29" s="109"/>
      <c r="R29" s="108"/>
      <c r="S29" s="108"/>
      <c r="T29" s="108"/>
      <c r="U29" s="108"/>
      <c r="V29" s="108"/>
      <c r="W29" s="108"/>
      <c r="X29" s="108"/>
      <c r="Y29" s="108"/>
      <c r="Z29" s="108"/>
      <c r="AA29" s="108"/>
    </row>
    <row r="30" spans="2:5" ht="13.5">
      <c r="B30" s="107"/>
      <c r="D30" s="92" t="s">
        <v>9</v>
      </c>
      <c r="E30" s="92"/>
    </row>
    <row r="31" ht="13.5">
      <c r="B31" s="107"/>
    </row>
    <row r="32" ht="13.5">
      <c r="B32" s="107"/>
    </row>
    <row r="33" ht="13.5">
      <c r="B33" s="107"/>
    </row>
    <row r="34" ht="13.5">
      <c r="B34" s="107"/>
    </row>
    <row r="35" ht="13.5">
      <c r="B35" s="107"/>
    </row>
  </sheetData>
  <sheetProtection/>
  <mergeCells count="9">
    <mergeCell ref="A5:A7"/>
    <mergeCell ref="B5:J5"/>
    <mergeCell ref="K5:S5"/>
    <mergeCell ref="B6:D6"/>
    <mergeCell ref="E6:G6"/>
    <mergeCell ref="H6:J6"/>
    <mergeCell ref="K6:M6"/>
    <mergeCell ref="N6:P6"/>
    <mergeCell ref="Q6:S6"/>
  </mergeCells>
  <printOptions/>
  <pageMargins left="0.17" right="0.16" top="0.64" bottom="0.34" header="0.66" footer="0.5"/>
  <pageSetup horizontalDpi="300" verticalDpi="300" orientation="landscape" paperSize="9" scale="73" r:id="rId1"/>
  <rowBreaks count="1" manualBreakCount="1">
    <brk id="2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2" sqref="A2"/>
    </sheetView>
  </sheetViews>
  <sheetFormatPr defaultColWidth="8.77734375" defaultRowHeight="13.5"/>
  <cols>
    <col min="1" max="1" width="8.77734375" style="104" customWidth="1"/>
    <col min="2" max="11" width="10.77734375" style="104" customWidth="1"/>
    <col min="12" max="16384" width="8.77734375" style="104" customWidth="1"/>
  </cols>
  <sheetData>
    <row r="1" spans="1:11" s="111" customFormat="1" ht="18.75" customHeight="1">
      <c r="A1" s="110" t="s">
        <v>9</v>
      </c>
      <c r="C1" s="112" t="s">
        <v>511</v>
      </c>
      <c r="D1" s="113"/>
      <c r="E1" s="113"/>
      <c r="F1" s="113"/>
      <c r="G1" s="113"/>
      <c r="H1" s="113"/>
      <c r="I1" s="113"/>
      <c r="J1" s="113"/>
      <c r="K1" s="113"/>
    </row>
    <row r="2" spans="1:11" s="111" customFormat="1" ht="24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s="111" customFormat="1" ht="19.5" customHeight="1">
      <c r="A3" s="114" t="s">
        <v>11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s="111" customFormat="1" ht="20.25" customHeight="1">
      <c r="A4" s="682" t="s">
        <v>510</v>
      </c>
      <c r="B4" s="683" t="s">
        <v>10</v>
      </c>
      <c r="C4" s="684" t="s">
        <v>509</v>
      </c>
      <c r="D4" s="685"/>
      <c r="E4" s="685"/>
      <c r="F4" s="685"/>
      <c r="G4" s="685"/>
      <c r="H4" s="684" t="s">
        <v>508</v>
      </c>
      <c r="I4" s="685"/>
      <c r="J4" s="685"/>
      <c r="K4" s="686"/>
    </row>
    <row r="5" spans="1:11" s="111" customFormat="1" ht="20.25" customHeight="1">
      <c r="A5" s="682"/>
      <c r="B5" s="683"/>
      <c r="C5" s="116" t="s">
        <v>9</v>
      </c>
      <c r="D5" s="115" t="s">
        <v>18</v>
      </c>
      <c r="E5" s="115" t="s">
        <v>19</v>
      </c>
      <c r="F5" s="115" t="s">
        <v>20</v>
      </c>
      <c r="G5" s="115" t="s">
        <v>17</v>
      </c>
      <c r="H5" s="116" t="s">
        <v>9</v>
      </c>
      <c r="I5" s="115" t="s">
        <v>21</v>
      </c>
      <c r="J5" s="115" t="s">
        <v>22</v>
      </c>
      <c r="K5" s="117" t="s">
        <v>23</v>
      </c>
    </row>
    <row r="6" spans="1:11" s="111" customFormat="1" ht="26.25" customHeight="1">
      <c r="A6" s="382" t="s">
        <v>243</v>
      </c>
      <c r="B6" s="118">
        <v>1612149</v>
      </c>
      <c r="C6" s="118">
        <v>980318</v>
      </c>
      <c r="D6" s="118">
        <v>85784</v>
      </c>
      <c r="E6" s="118">
        <v>880467</v>
      </c>
      <c r="F6" s="118">
        <v>66</v>
      </c>
      <c r="G6" s="118">
        <v>14001</v>
      </c>
      <c r="H6" s="118">
        <v>631831</v>
      </c>
      <c r="I6" s="118">
        <v>520864</v>
      </c>
      <c r="J6" s="118">
        <v>16386</v>
      </c>
      <c r="K6" s="118">
        <v>94581</v>
      </c>
    </row>
    <row r="7" spans="1:11" s="111" customFormat="1" ht="26.25" customHeight="1">
      <c r="A7" s="382" t="s">
        <v>354</v>
      </c>
      <c r="B7" s="118">
        <v>1650501</v>
      </c>
      <c r="C7" s="118">
        <v>1009703</v>
      </c>
      <c r="D7" s="118">
        <v>88825</v>
      </c>
      <c r="E7" s="118">
        <v>906495</v>
      </c>
      <c r="F7" s="118">
        <v>60</v>
      </c>
      <c r="G7" s="118">
        <v>14323</v>
      </c>
      <c r="H7" s="118">
        <v>640798</v>
      </c>
      <c r="I7" s="118">
        <v>528939</v>
      </c>
      <c r="J7" s="118">
        <v>17274</v>
      </c>
      <c r="K7" s="118">
        <v>94585</v>
      </c>
    </row>
    <row r="8" spans="1:11" s="111" customFormat="1" ht="26.25" customHeight="1">
      <c r="A8" s="382" t="s">
        <v>373</v>
      </c>
      <c r="B8" s="118">
        <v>1677969</v>
      </c>
      <c r="C8" s="118">
        <v>1029915</v>
      </c>
      <c r="D8" s="118">
        <v>91278</v>
      </c>
      <c r="E8" s="118">
        <v>923912</v>
      </c>
      <c r="F8" s="118">
        <v>60</v>
      </c>
      <c r="G8" s="118">
        <v>14665</v>
      </c>
      <c r="H8" s="118">
        <v>648054</v>
      </c>
      <c r="I8" s="118">
        <v>536096</v>
      </c>
      <c r="J8" s="118">
        <v>17924</v>
      </c>
      <c r="K8" s="118">
        <v>94034</v>
      </c>
    </row>
    <row r="9" spans="1:11" s="111" customFormat="1" ht="26.25" customHeight="1">
      <c r="A9" s="382" t="s">
        <v>378</v>
      </c>
      <c r="B9" s="118">
        <v>1725879</v>
      </c>
      <c r="C9" s="118">
        <v>1058172</v>
      </c>
      <c r="D9" s="118">
        <v>93679</v>
      </c>
      <c r="E9" s="118">
        <v>949529</v>
      </c>
      <c r="F9" s="118">
        <v>57</v>
      </c>
      <c r="G9" s="118">
        <v>14907</v>
      </c>
      <c r="H9" s="118">
        <v>667707</v>
      </c>
      <c r="I9" s="118">
        <v>555433</v>
      </c>
      <c r="J9" s="118">
        <v>18546</v>
      </c>
      <c r="K9" s="118">
        <v>93728</v>
      </c>
    </row>
    <row r="10" spans="1:11" s="111" customFormat="1" ht="26.25" customHeight="1">
      <c r="A10" s="382" t="s">
        <v>408</v>
      </c>
      <c r="B10" s="118">
        <v>1777229</v>
      </c>
      <c r="C10" s="118">
        <v>1084966</v>
      </c>
      <c r="D10" s="118">
        <v>95310</v>
      </c>
      <c r="E10" s="118">
        <v>974324</v>
      </c>
      <c r="F10" s="118">
        <v>53</v>
      </c>
      <c r="G10" s="118">
        <v>15279</v>
      </c>
      <c r="H10" s="118">
        <v>692263</v>
      </c>
      <c r="I10" s="118">
        <v>578727</v>
      </c>
      <c r="J10" s="118">
        <v>19392</v>
      </c>
      <c r="K10" s="118">
        <v>94144</v>
      </c>
    </row>
    <row r="11" spans="1:13" s="111" customFormat="1" ht="26.25" customHeight="1">
      <c r="A11" s="381" t="s">
        <v>438</v>
      </c>
      <c r="B11" s="380">
        <f>SUM(C11+H11)</f>
        <v>1805415</v>
      </c>
      <c r="C11" s="380">
        <f>SUM(D11:G11)</f>
        <v>1100573</v>
      </c>
      <c r="D11" s="380">
        <v>97432</v>
      </c>
      <c r="E11" s="380">
        <v>987449</v>
      </c>
      <c r="F11" s="380">
        <v>47</v>
      </c>
      <c r="G11" s="380">
        <v>15645</v>
      </c>
      <c r="H11" s="380">
        <f>SUM(I11:K11)</f>
        <v>704842</v>
      </c>
      <c r="I11" s="380">
        <v>590607</v>
      </c>
      <c r="J11" s="380">
        <v>20326</v>
      </c>
      <c r="K11" s="380">
        <v>93909</v>
      </c>
      <c r="L11" s="119"/>
      <c r="M11" s="119"/>
    </row>
    <row r="12" spans="1:11" s="111" customFormat="1" ht="18.75" customHeight="1">
      <c r="A12" s="22" t="s">
        <v>507</v>
      </c>
      <c r="B12" s="118"/>
      <c r="C12" s="118"/>
      <c r="D12" s="118"/>
      <c r="E12" s="118"/>
      <c r="F12" s="120"/>
      <c r="G12" s="118"/>
      <c r="H12" s="118"/>
      <c r="I12" s="118"/>
      <c r="J12" s="118"/>
      <c r="K12" s="118"/>
    </row>
    <row r="13" spans="2:11" s="111" customFormat="1" ht="30" customHeight="1">
      <c r="B13" s="118"/>
      <c r="C13" s="118"/>
      <c r="D13" s="118"/>
      <c r="E13" s="118"/>
      <c r="F13" s="120"/>
      <c r="G13" s="118"/>
      <c r="H13" s="118"/>
      <c r="I13" s="118"/>
      <c r="J13" s="118"/>
      <c r="K13" s="118"/>
    </row>
    <row r="14" spans="1:11" s="111" customFormat="1" ht="30" customHeight="1">
      <c r="A14" s="121"/>
      <c r="B14" s="118"/>
      <c r="C14" s="118"/>
      <c r="D14" s="118"/>
      <c r="E14" s="118"/>
      <c r="F14" s="120"/>
      <c r="G14" s="118"/>
      <c r="H14" s="118"/>
      <c r="I14" s="118"/>
      <c r="J14" s="118"/>
      <c r="K14" s="118"/>
    </row>
    <row r="15" spans="1:11" s="111" customFormat="1" ht="30" customHeight="1">
      <c r="A15" s="121"/>
      <c r="B15" s="118"/>
      <c r="C15" s="118"/>
      <c r="D15" s="118"/>
      <c r="E15" s="118"/>
      <c r="F15" s="120"/>
      <c r="G15" s="118"/>
      <c r="H15" s="118"/>
      <c r="I15" s="118"/>
      <c r="J15" s="118"/>
      <c r="K15" s="118"/>
    </row>
    <row r="16" spans="1:11" s="111" customFormat="1" ht="30" customHeight="1">
      <c r="A16" s="121"/>
      <c r="B16" s="118"/>
      <c r="C16" s="118"/>
      <c r="D16" s="118"/>
      <c r="E16" s="118"/>
      <c r="F16" s="120"/>
      <c r="G16" s="118"/>
      <c r="H16" s="118"/>
      <c r="I16" s="118"/>
      <c r="J16" s="118"/>
      <c r="K16" s="118"/>
    </row>
    <row r="17" spans="1:11" s="111" customFormat="1" ht="30" customHeight="1">
      <c r="A17" s="121"/>
      <c r="B17" s="118"/>
      <c r="C17" s="118"/>
      <c r="D17" s="118"/>
      <c r="E17" s="118"/>
      <c r="F17" s="120"/>
      <c r="G17" s="118"/>
      <c r="H17" s="118"/>
      <c r="I17" s="118"/>
      <c r="J17" s="118"/>
      <c r="K17" s="118"/>
    </row>
    <row r="18" spans="1:11" s="111" customFormat="1" ht="30" customHeight="1">
      <c r="A18" s="121"/>
      <c r="B18" s="118"/>
      <c r="C18" s="118"/>
      <c r="D18" s="118"/>
      <c r="E18" s="118"/>
      <c r="F18" s="120"/>
      <c r="G18" s="118"/>
      <c r="H18" s="118"/>
      <c r="I18" s="118"/>
      <c r="J18" s="118"/>
      <c r="K18" s="118"/>
    </row>
    <row r="19" spans="1:10" ht="13.5">
      <c r="A19" s="122"/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 ht="13.5">
      <c r="A20" s="122"/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 ht="13.5">
      <c r="A21" s="122"/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10" ht="13.5">
      <c r="A22" s="122"/>
      <c r="B22" s="122"/>
      <c r="C22" s="122"/>
      <c r="D22" s="122"/>
      <c r="E22" s="122"/>
      <c r="F22" s="122"/>
      <c r="G22" s="122"/>
      <c r="H22" s="122"/>
      <c r="I22" s="122"/>
      <c r="J22" s="122"/>
    </row>
  </sheetData>
  <sheetProtection/>
  <mergeCells count="4">
    <mergeCell ref="A4:A5"/>
    <mergeCell ref="B4:B5"/>
    <mergeCell ref="C4:G4"/>
    <mergeCell ref="H4:K4"/>
  </mergeCells>
  <printOptions/>
  <pageMargins left="1.45" right="0.75" top="1.11" bottom="0.76" header="0.5" footer="0.5"/>
  <pageSetup horizontalDpi="300" verticalDpi="3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9.88671875" style="33" customWidth="1"/>
    <col min="2" max="19" width="7.3359375" style="33" customWidth="1"/>
    <col min="20" max="16384" width="8.88671875" style="33" customWidth="1"/>
  </cols>
  <sheetData>
    <row r="1" spans="3:12" s="63" customFormat="1" ht="16.5" customHeight="1">
      <c r="C1" s="66" t="s">
        <v>9</v>
      </c>
      <c r="D1" s="34" t="s">
        <v>513</v>
      </c>
      <c r="L1" s="66" t="s">
        <v>9</v>
      </c>
    </row>
    <row r="2" s="63" customFormat="1" ht="12"/>
    <row r="3" s="63" customFormat="1" ht="12"/>
    <row r="4" spans="1:12" s="55" customFormat="1" ht="30" customHeight="1">
      <c r="A4" s="67" t="s">
        <v>11</v>
      </c>
      <c r="L4" s="67" t="s">
        <v>9</v>
      </c>
    </row>
    <row r="5" spans="1:19" s="55" customFormat="1" ht="20.25" customHeight="1">
      <c r="A5" s="642" t="s">
        <v>264</v>
      </c>
      <c r="B5" s="677" t="s">
        <v>265</v>
      </c>
      <c r="C5" s="677"/>
      <c r="D5" s="677" t="s">
        <v>266</v>
      </c>
      <c r="E5" s="677"/>
      <c r="F5" s="677"/>
      <c r="G5" s="677"/>
      <c r="H5" s="677"/>
      <c r="I5" s="677"/>
      <c r="J5" s="677"/>
      <c r="K5" s="677"/>
      <c r="L5" s="677" t="s">
        <v>267</v>
      </c>
      <c r="M5" s="677"/>
      <c r="N5" s="677"/>
      <c r="O5" s="677"/>
      <c r="P5" s="677"/>
      <c r="Q5" s="677"/>
      <c r="R5" s="677"/>
      <c r="S5" s="674"/>
    </row>
    <row r="6" spans="1:19" s="55" customFormat="1" ht="21.75" customHeight="1">
      <c r="A6" s="676"/>
      <c r="B6" s="677"/>
      <c r="C6" s="677"/>
      <c r="D6" s="677" t="s">
        <v>268</v>
      </c>
      <c r="E6" s="677"/>
      <c r="F6" s="677" t="s">
        <v>269</v>
      </c>
      <c r="G6" s="677"/>
      <c r="H6" s="677" t="s">
        <v>270</v>
      </c>
      <c r="I6" s="677"/>
      <c r="J6" s="677" t="s">
        <v>271</v>
      </c>
      <c r="K6" s="677"/>
      <c r="L6" s="677" t="s">
        <v>268</v>
      </c>
      <c r="M6" s="677"/>
      <c r="N6" s="677" t="s">
        <v>272</v>
      </c>
      <c r="O6" s="677"/>
      <c r="P6" s="677" t="s">
        <v>273</v>
      </c>
      <c r="Q6" s="677"/>
      <c r="R6" s="677" t="s">
        <v>274</v>
      </c>
      <c r="S6" s="674"/>
    </row>
    <row r="7" spans="1:19" s="55" customFormat="1" ht="27" customHeight="1">
      <c r="A7" s="676"/>
      <c r="B7" s="59" t="s">
        <v>15</v>
      </c>
      <c r="C7" s="59" t="s">
        <v>16</v>
      </c>
      <c r="D7" s="59" t="s">
        <v>15</v>
      </c>
      <c r="E7" s="59" t="s">
        <v>16</v>
      </c>
      <c r="F7" s="59" t="s">
        <v>15</v>
      </c>
      <c r="G7" s="59" t="s">
        <v>16</v>
      </c>
      <c r="H7" s="59" t="s">
        <v>15</v>
      </c>
      <c r="I7" s="59" t="s">
        <v>16</v>
      </c>
      <c r="J7" s="59" t="s">
        <v>15</v>
      </c>
      <c r="K7" s="59" t="s">
        <v>16</v>
      </c>
      <c r="L7" s="59" t="s">
        <v>15</v>
      </c>
      <c r="M7" s="59" t="s">
        <v>16</v>
      </c>
      <c r="N7" s="59" t="s">
        <v>15</v>
      </c>
      <c r="O7" s="59" t="s">
        <v>16</v>
      </c>
      <c r="P7" s="59" t="s">
        <v>15</v>
      </c>
      <c r="Q7" s="59" t="s">
        <v>16</v>
      </c>
      <c r="R7" s="59" t="s">
        <v>15</v>
      </c>
      <c r="S7" s="58" t="s">
        <v>16</v>
      </c>
    </row>
    <row r="8" spans="1:19" s="55" customFormat="1" ht="25.5" customHeight="1">
      <c r="A8" s="376" t="s">
        <v>243</v>
      </c>
      <c r="B8" s="383">
        <v>172264</v>
      </c>
      <c r="C8" s="383">
        <v>106018</v>
      </c>
      <c r="D8" s="383">
        <v>111183</v>
      </c>
      <c r="E8" s="383">
        <v>68037</v>
      </c>
      <c r="F8" s="383">
        <v>8809</v>
      </c>
      <c r="G8" s="383">
        <v>3565</v>
      </c>
      <c r="H8" s="383">
        <v>102358</v>
      </c>
      <c r="I8" s="383">
        <v>64459</v>
      </c>
      <c r="J8" s="383">
        <v>16</v>
      </c>
      <c r="K8" s="383">
        <v>13</v>
      </c>
      <c r="L8" s="383">
        <v>61081</v>
      </c>
      <c r="M8" s="383">
        <v>37981</v>
      </c>
      <c r="N8" s="383">
        <v>49522</v>
      </c>
      <c r="O8" s="383">
        <v>31439</v>
      </c>
      <c r="P8" s="383">
        <v>3830</v>
      </c>
      <c r="Q8" s="383">
        <v>762</v>
      </c>
      <c r="R8" s="383">
        <v>7729</v>
      </c>
      <c r="S8" s="383">
        <v>5780</v>
      </c>
    </row>
    <row r="9" spans="1:19" s="55" customFormat="1" ht="25.5" customHeight="1">
      <c r="A9" s="376" t="s">
        <v>354</v>
      </c>
      <c r="B9" s="383">
        <v>153628</v>
      </c>
      <c r="C9" s="383">
        <v>101300</v>
      </c>
      <c r="D9" s="383">
        <v>94601</v>
      </c>
      <c r="E9" s="383">
        <v>62972</v>
      </c>
      <c r="F9" s="383">
        <v>7208</v>
      </c>
      <c r="G9" s="383">
        <v>2841</v>
      </c>
      <c r="H9" s="383">
        <v>87372</v>
      </c>
      <c r="I9" s="383">
        <v>60117</v>
      </c>
      <c r="J9" s="383">
        <v>21</v>
      </c>
      <c r="K9" s="383">
        <v>14</v>
      </c>
      <c r="L9" s="383">
        <v>59027</v>
      </c>
      <c r="M9" s="383">
        <v>38328</v>
      </c>
      <c r="N9" s="383">
        <v>45721</v>
      </c>
      <c r="O9" s="383">
        <v>31445</v>
      </c>
      <c r="P9" s="383">
        <v>4661</v>
      </c>
      <c r="Q9" s="383">
        <v>823</v>
      </c>
      <c r="R9" s="383">
        <v>8645</v>
      </c>
      <c r="S9" s="383">
        <v>6060</v>
      </c>
    </row>
    <row r="10" spans="1:19" s="55" customFormat="1" ht="25.5" customHeight="1">
      <c r="A10" s="376" t="s">
        <v>373</v>
      </c>
      <c r="B10" s="383">
        <v>136561</v>
      </c>
      <c r="C10" s="383">
        <v>95696</v>
      </c>
      <c r="D10" s="383">
        <v>82815</v>
      </c>
      <c r="E10" s="383">
        <v>58127</v>
      </c>
      <c r="F10" s="383">
        <v>5497</v>
      </c>
      <c r="G10" s="383">
        <v>1766</v>
      </c>
      <c r="H10" s="383">
        <v>77313</v>
      </c>
      <c r="I10" s="383">
        <v>56357</v>
      </c>
      <c r="J10" s="308">
        <v>5</v>
      </c>
      <c r="K10" s="308">
        <v>4</v>
      </c>
      <c r="L10" s="383">
        <v>53746</v>
      </c>
      <c r="M10" s="383">
        <v>37569</v>
      </c>
      <c r="N10" s="383">
        <v>43810</v>
      </c>
      <c r="O10" s="383">
        <v>31725</v>
      </c>
      <c r="P10" s="383">
        <v>2788</v>
      </c>
      <c r="Q10" s="383">
        <v>613</v>
      </c>
      <c r="R10" s="383">
        <v>7148</v>
      </c>
      <c r="S10" s="383">
        <v>5231</v>
      </c>
    </row>
    <row r="11" spans="1:19" s="55" customFormat="1" ht="25.5" customHeight="1">
      <c r="A11" s="376" t="s">
        <v>378</v>
      </c>
      <c r="B11" s="383">
        <v>107126</v>
      </c>
      <c r="C11" s="383">
        <v>79031</v>
      </c>
      <c r="D11" s="383">
        <v>64220</v>
      </c>
      <c r="E11" s="383">
        <v>44902</v>
      </c>
      <c r="F11" s="383">
        <v>7501</v>
      </c>
      <c r="G11" s="383">
        <v>3852</v>
      </c>
      <c r="H11" s="383">
        <v>56400</v>
      </c>
      <c r="I11" s="383">
        <v>40771</v>
      </c>
      <c r="J11" s="308">
        <v>319</v>
      </c>
      <c r="K11" s="308">
        <v>279</v>
      </c>
      <c r="L11" s="383">
        <v>42906</v>
      </c>
      <c r="M11" s="383">
        <v>34129</v>
      </c>
      <c r="N11" s="383">
        <v>35599</v>
      </c>
      <c r="O11" s="383">
        <v>30686</v>
      </c>
      <c r="P11" s="383">
        <v>3562</v>
      </c>
      <c r="Q11" s="383">
        <v>1251</v>
      </c>
      <c r="R11" s="383">
        <v>3745</v>
      </c>
      <c r="S11" s="383">
        <v>2192</v>
      </c>
    </row>
    <row r="12" spans="1:19" s="55" customFormat="1" ht="25.5" customHeight="1">
      <c r="A12" s="376" t="s">
        <v>408</v>
      </c>
      <c r="B12" s="383">
        <v>114709</v>
      </c>
      <c r="C12" s="383">
        <v>77552</v>
      </c>
      <c r="D12" s="383">
        <v>64772</v>
      </c>
      <c r="E12" s="383">
        <v>43206</v>
      </c>
      <c r="F12" s="383">
        <v>6607</v>
      </c>
      <c r="G12" s="383">
        <v>3028</v>
      </c>
      <c r="H12" s="383">
        <v>57745</v>
      </c>
      <c r="I12" s="383">
        <v>39849</v>
      </c>
      <c r="J12" s="308">
        <v>420</v>
      </c>
      <c r="K12" s="308">
        <v>329</v>
      </c>
      <c r="L12" s="383">
        <v>49937</v>
      </c>
      <c r="M12" s="383">
        <v>34346</v>
      </c>
      <c r="N12" s="383">
        <v>42055</v>
      </c>
      <c r="O12" s="383">
        <v>30898</v>
      </c>
      <c r="P12" s="383">
        <v>3859</v>
      </c>
      <c r="Q12" s="383">
        <v>1359</v>
      </c>
      <c r="R12" s="383">
        <v>4023</v>
      </c>
      <c r="S12" s="383">
        <v>2089</v>
      </c>
    </row>
    <row r="13" spans="1:19" s="55" customFormat="1" ht="25.5" customHeight="1">
      <c r="A13" s="375" t="s">
        <v>397</v>
      </c>
      <c r="B13" s="311">
        <f>SUM(D13+L13)</f>
        <v>82763</v>
      </c>
      <c r="C13" s="311">
        <f>SUM(E13+M13)</f>
        <v>53531</v>
      </c>
      <c r="D13" s="311">
        <f>F13+H13+J13</f>
        <v>48857</v>
      </c>
      <c r="E13" s="311">
        <f>G13+I13+K13</f>
        <v>31058</v>
      </c>
      <c r="F13" s="311">
        <v>7093</v>
      </c>
      <c r="G13" s="311">
        <v>3350</v>
      </c>
      <c r="H13" s="311">
        <v>41388</v>
      </c>
      <c r="I13" s="311">
        <v>27410</v>
      </c>
      <c r="J13" s="311">
        <v>376</v>
      </c>
      <c r="K13" s="311">
        <v>298</v>
      </c>
      <c r="L13" s="311">
        <f>SUM(N13+P13+R13)</f>
        <v>33906</v>
      </c>
      <c r="M13" s="311">
        <f>O13+Q13+S13</f>
        <v>22473</v>
      </c>
      <c r="N13" s="311">
        <v>26446</v>
      </c>
      <c r="O13" s="311">
        <v>19304</v>
      </c>
      <c r="P13" s="311">
        <v>4317</v>
      </c>
      <c r="Q13" s="311">
        <v>1467</v>
      </c>
      <c r="R13" s="311">
        <v>3143</v>
      </c>
      <c r="S13" s="311">
        <v>1702</v>
      </c>
    </row>
    <row r="14" spans="1:19" s="63" customFormat="1" ht="18" customHeight="1">
      <c r="A14" s="22" t="s">
        <v>512</v>
      </c>
      <c r="Q14" s="66" t="s">
        <v>9</v>
      </c>
      <c r="R14" s="66" t="s">
        <v>12</v>
      </c>
      <c r="S14" s="66" t="s">
        <v>9</v>
      </c>
    </row>
    <row r="15" spans="2:3" ht="13.5">
      <c r="B15" s="92" t="s">
        <v>9</v>
      </c>
      <c r="C15" s="92" t="s">
        <v>9</v>
      </c>
    </row>
    <row r="16" ht="13.5">
      <c r="B16" s="92" t="s">
        <v>9</v>
      </c>
    </row>
  </sheetData>
  <sheetProtection/>
  <mergeCells count="12">
    <mergeCell ref="H6:I6"/>
    <mergeCell ref="J6:K6"/>
    <mergeCell ref="L6:M6"/>
    <mergeCell ref="N6:O6"/>
    <mergeCell ref="P6:Q6"/>
    <mergeCell ref="R6:S6"/>
    <mergeCell ref="A5:A7"/>
    <mergeCell ref="B5:C6"/>
    <mergeCell ref="D5:K5"/>
    <mergeCell ref="L5:S5"/>
    <mergeCell ref="D6:E6"/>
    <mergeCell ref="F6:G6"/>
  </mergeCells>
  <printOptions/>
  <pageMargins left="0.46" right="0.43" top="0.94" bottom="1" header="0.5" footer="0.5"/>
  <pageSetup horizontalDpi="300" verticalDpi="3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3.4453125" style="33" customWidth="1"/>
    <col min="2" max="8" width="7.3359375" style="33" customWidth="1"/>
    <col min="9" max="21" width="7.77734375" style="33" customWidth="1"/>
    <col min="22" max="22" width="5.77734375" style="33" customWidth="1"/>
    <col min="23" max="16384" width="8.88671875" style="33" customWidth="1"/>
  </cols>
  <sheetData>
    <row r="1" spans="3:18" s="16" customFormat="1" ht="20.25" customHeight="1">
      <c r="C1" s="34" t="s">
        <v>531</v>
      </c>
      <c r="D1" s="34"/>
      <c r="E1" s="34"/>
      <c r="F1" s="34"/>
      <c r="L1" s="30" t="s">
        <v>9</v>
      </c>
      <c r="M1" s="30"/>
      <c r="N1" s="30"/>
      <c r="O1" s="30" t="s">
        <v>12</v>
      </c>
      <c r="P1" s="30" t="s">
        <v>9</v>
      </c>
      <c r="Q1" s="30" t="s">
        <v>9</v>
      </c>
      <c r="R1" s="30" t="s">
        <v>9</v>
      </c>
    </row>
    <row r="2" s="16" customFormat="1" ht="13.5"/>
    <row r="3" s="16" customFormat="1" ht="18.75" customHeight="1">
      <c r="A3" s="16" t="s">
        <v>530</v>
      </c>
    </row>
    <row r="4" spans="1:22" s="22" customFormat="1" ht="19.5" customHeight="1">
      <c r="A4" s="629" t="s">
        <v>529</v>
      </c>
      <c r="B4" s="658" t="s">
        <v>528</v>
      </c>
      <c r="C4" s="630"/>
      <c r="D4" s="630"/>
      <c r="E4" s="630"/>
      <c r="F4" s="630"/>
      <c r="G4" s="630"/>
      <c r="H4" s="630"/>
      <c r="I4" s="660" t="s">
        <v>102</v>
      </c>
      <c r="J4" s="687"/>
      <c r="K4" s="688"/>
      <c r="L4" s="660" t="s">
        <v>103</v>
      </c>
      <c r="M4" s="687"/>
      <c r="N4" s="688"/>
      <c r="O4" s="658" t="s">
        <v>527</v>
      </c>
      <c r="P4" s="630"/>
      <c r="Q4" s="630"/>
      <c r="R4" s="662" t="s">
        <v>526</v>
      </c>
      <c r="S4" s="630" t="s">
        <v>525</v>
      </c>
      <c r="T4" s="630"/>
      <c r="U4" s="665" t="s">
        <v>524</v>
      </c>
      <c r="V4" s="48"/>
    </row>
    <row r="5" spans="1:22" s="22" customFormat="1" ht="15.75" customHeight="1">
      <c r="A5" s="629"/>
      <c r="B5" s="659"/>
      <c r="C5" s="630" t="s">
        <v>104</v>
      </c>
      <c r="D5" s="630" t="s">
        <v>105</v>
      </c>
      <c r="E5" s="630" t="s">
        <v>523</v>
      </c>
      <c r="F5" s="630" t="s">
        <v>106</v>
      </c>
      <c r="G5" s="630" t="s">
        <v>107</v>
      </c>
      <c r="H5" s="662" t="s">
        <v>522</v>
      </c>
      <c r="I5" s="388"/>
      <c r="J5" s="658" t="s">
        <v>521</v>
      </c>
      <c r="K5" s="658" t="s">
        <v>520</v>
      </c>
      <c r="L5" s="388" t="s">
        <v>9</v>
      </c>
      <c r="M5" s="658" t="s">
        <v>521</v>
      </c>
      <c r="N5" s="658" t="s">
        <v>520</v>
      </c>
      <c r="O5" s="659"/>
      <c r="P5" s="630" t="s">
        <v>108</v>
      </c>
      <c r="Q5" s="630" t="s">
        <v>109</v>
      </c>
      <c r="R5" s="662"/>
      <c r="S5" s="630" t="s">
        <v>110</v>
      </c>
      <c r="T5" s="630" t="s">
        <v>111</v>
      </c>
      <c r="U5" s="665"/>
      <c r="V5" s="48"/>
    </row>
    <row r="6" spans="1:22" s="22" customFormat="1" ht="11.25" customHeight="1">
      <c r="A6" s="629"/>
      <c r="B6" s="630"/>
      <c r="C6" s="630"/>
      <c r="D6" s="630"/>
      <c r="E6" s="630"/>
      <c r="F6" s="630"/>
      <c r="G6" s="630"/>
      <c r="H6" s="662"/>
      <c r="I6" s="387"/>
      <c r="J6" s="659"/>
      <c r="K6" s="659"/>
      <c r="L6" s="387"/>
      <c r="M6" s="659"/>
      <c r="N6" s="659"/>
      <c r="O6" s="630"/>
      <c r="P6" s="630"/>
      <c r="Q6" s="630"/>
      <c r="R6" s="662"/>
      <c r="S6" s="630"/>
      <c r="T6" s="630"/>
      <c r="U6" s="665"/>
      <c r="V6" s="48"/>
    </row>
    <row r="7" spans="1:22" s="22" customFormat="1" ht="20.25" customHeight="1">
      <c r="A7" s="232" t="s">
        <v>243</v>
      </c>
      <c r="B7" s="248">
        <v>131</v>
      </c>
      <c r="C7" s="248">
        <v>88</v>
      </c>
      <c r="D7" s="248">
        <v>0</v>
      </c>
      <c r="E7" s="248">
        <v>7</v>
      </c>
      <c r="F7" s="248">
        <v>2</v>
      </c>
      <c r="G7" s="335">
        <v>0</v>
      </c>
      <c r="H7" s="248">
        <v>34</v>
      </c>
      <c r="I7" s="248">
        <v>1595</v>
      </c>
      <c r="J7" s="335" t="s">
        <v>519</v>
      </c>
      <c r="K7" s="335" t="s">
        <v>519</v>
      </c>
      <c r="L7" s="248">
        <v>669</v>
      </c>
      <c r="M7" s="335" t="s">
        <v>519</v>
      </c>
      <c r="N7" s="335" t="s">
        <v>519</v>
      </c>
      <c r="O7" s="248">
        <v>1182</v>
      </c>
      <c r="P7" s="248">
        <v>1095</v>
      </c>
      <c r="Q7" s="248">
        <v>87</v>
      </c>
      <c r="R7" s="248">
        <v>877</v>
      </c>
      <c r="S7" s="248">
        <v>149</v>
      </c>
      <c r="T7" s="248">
        <v>549</v>
      </c>
      <c r="U7" s="248">
        <v>877</v>
      </c>
      <c r="V7" s="248"/>
    </row>
    <row r="8" spans="1:22" s="22" customFormat="1" ht="20.25" customHeight="1">
      <c r="A8" s="232" t="s">
        <v>354</v>
      </c>
      <c r="B8" s="248">
        <v>131</v>
      </c>
      <c r="C8" s="248">
        <v>88</v>
      </c>
      <c r="D8" s="248">
        <v>0</v>
      </c>
      <c r="E8" s="248">
        <v>7</v>
      </c>
      <c r="F8" s="248">
        <v>2</v>
      </c>
      <c r="G8" s="248">
        <v>0</v>
      </c>
      <c r="H8" s="248">
        <v>34</v>
      </c>
      <c r="I8" s="248">
        <v>1593</v>
      </c>
      <c r="J8" s="335" t="s">
        <v>519</v>
      </c>
      <c r="K8" s="335" t="s">
        <v>519</v>
      </c>
      <c r="L8" s="248">
        <v>674</v>
      </c>
      <c r="M8" s="335" t="s">
        <v>519</v>
      </c>
      <c r="N8" s="335" t="s">
        <v>519</v>
      </c>
      <c r="O8" s="248">
        <v>1154</v>
      </c>
      <c r="P8" s="248">
        <v>1072</v>
      </c>
      <c r="Q8" s="248">
        <v>82</v>
      </c>
      <c r="R8" s="248">
        <v>872</v>
      </c>
      <c r="S8" s="248">
        <v>170</v>
      </c>
      <c r="T8" s="248">
        <v>545</v>
      </c>
      <c r="U8" s="248">
        <v>847</v>
      </c>
      <c r="V8" s="248"/>
    </row>
    <row r="9" spans="1:22" s="22" customFormat="1" ht="20.25" customHeight="1">
      <c r="A9" s="232" t="s">
        <v>373</v>
      </c>
      <c r="B9" s="248">
        <v>136</v>
      </c>
      <c r="C9" s="248">
        <v>88</v>
      </c>
      <c r="D9" s="248">
        <v>0</v>
      </c>
      <c r="E9" s="248">
        <v>7</v>
      </c>
      <c r="F9" s="248">
        <v>2</v>
      </c>
      <c r="G9" s="248">
        <v>5</v>
      </c>
      <c r="H9" s="248">
        <v>34</v>
      </c>
      <c r="I9" s="248">
        <v>1487</v>
      </c>
      <c r="J9" s="335" t="s">
        <v>519</v>
      </c>
      <c r="K9" s="335" t="s">
        <v>519</v>
      </c>
      <c r="L9" s="248">
        <v>666</v>
      </c>
      <c r="M9" s="335" t="s">
        <v>519</v>
      </c>
      <c r="N9" s="335" t="s">
        <v>519</v>
      </c>
      <c r="O9" s="248">
        <v>1146</v>
      </c>
      <c r="P9" s="248">
        <v>1068</v>
      </c>
      <c r="Q9" s="248">
        <v>78</v>
      </c>
      <c r="R9" s="248">
        <v>807</v>
      </c>
      <c r="S9" s="248">
        <v>170</v>
      </c>
      <c r="T9" s="248">
        <v>563</v>
      </c>
      <c r="U9" s="248">
        <v>734</v>
      </c>
      <c r="V9" s="248"/>
    </row>
    <row r="10" spans="1:22" s="22" customFormat="1" ht="20.25" customHeight="1">
      <c r="A10" s="232" t="s">
        <v>378</v>
      </c>
      <c r="B10" s="248">
        <v>131</v>
      </c>
      <c r="C10" s="248">
        <v>88</v>
      </c>
      <c r="D10" s="248">
        <v>0</v>
      </c>
      <c r="E10" s="248">
        <v>7</v>
      </c>
      <c r="F10" s="248">
        <v>2</v>
      </c>
      <c r="G10" s="248">
        <v>0</v>
      </c>
      <c r="H10" s="248">
        <v>34</v>
      </c>
      <c r="I10" s="248">
        <v>1464</v>
      </c>
      <c r="J10" s="335" t="s">
        <v>519</v>
      </c>
      <c r="K10" s="335" t="s">
        <v>519</v>
      </c>
      <c r="L10" s="248">
        <v>671</v>
      </c>
      <c r="M10" s="335" t="s">
        <v>519</v>
      </c>
      <c r="N10" s="335" t="s">
        <v>519</v>
      </c>
      <c r="O10" s="386">
        <v>1115</v>
      </c>
      <c r="P10" s="386">
        <v>1051</v>
      </c>
      <c r="Q10" s="386">
        <v>64</v>
      </c>
      <c r="R10" s="386">
        <v>812</v>
      </c>
      <c r="S10" s="386">
        <v>170</v>
      </c>
      <c r="T10" s="386">
        <v>567</v>
      </c>
      <c r="U10" s="386">
        <v>595</v>
      </c>
      <c r="V10" s="386"/>
    </row>
    <row r="11" spans="1:22" s="22" customFormat="1" ht="20.25" customHeight="1">
      <c r="A11" s="232" t="s">
        <v>408</v>
      </c>
      <c r="B11" s="248">
        <v>129</v>
      </c>
      <c r="C11" s="248">
        <v>88</v>
      </c>
      <c r="D11" s="248">
        <v>0</v>
      </c>
      <c r="E11" s="248">
        <v>7</v>
      </c>
      <c r="F11" s="248">
        <v>2</v>
      </c>
      <c r="G11" s="248">
        <v>0</v>
      </c>
      <c r="H11" s="248">
        <v>32</v>
      </c>
      <c r="I11" s="248">
        <v>1471</v>
      </c>
      <c r="J11" s="335" t="s">
        <v>519</v>
      </c>
      <c r="K11" s="335" t="s">
        <v>519</v>
      </c>
      <c r="L11" s="248">
        <v>671</v>
      </c>
      <c r="M11" s="335" t="s">
        <v>519</v>
      </c>
      <c r="N11" s="335" t="s">
        <v>519</v>
      </c>
      <c r="O11" s="386">
        <v>1022</v>
      </c>
      <c r="P11" s="386">
        <v>988</v>
      </c>
      <c r="Q11" s="386">
        <v>34</v>
      </c>
      <c r="R11" s="386">
        <v>792</v>
      </c>
      <c r="S11" s="386">
        <v>173</v>
      </c>
      <c r="T11" s="386">
        <v>566</v>
      </c>
      <c r="U11" s="386">
        <v>673</v>
      </c>
      <c r="V11" s="386"/>
    </row>
    <row r="12" spans="1:22" s="22" customFormat="1" ht="20.25" customHeight="1">
      <c r="A12" s="232" t="s">
        <v>438</v>
      </c>
      <c r="B12" s="248">
        <f aca="true" t="shared" si="0" ref="B12:U12">SUM(B14:B22)</f>
        <v>129</v>
      </c>
      <c r="C12" s="248">
        <f t="shared" si="0"/>
        <v>88</v>
      </c>
      <c r="D12" s="248">
        <f t="shared" si="0"/>
        <v>0</v>
      </c>
      <c r="E12" s="248">
        <f t="shared" si="0"/>
        <v>7</v>
      </c>
      <c r="F12" s="248">
        <f t="shared" si="0"/>
        <v>2</v>
      </c>
      <c r="G12" s="248">
        <f t="shared" si="0"/>
        <v>0</v>
      </c>
      <c r="H12" s="248">
        <f t="shared" si="0"/>
        <v>32</v>
      </c>
      <c r="I12" s="248">
        <f t="shared" si="0"/>
        <v>1454</v>
      </c>
      <c r="J12" s="248">
        <f t="shared" si="0"/>
        <v>974</v>
      </c>
      <c r="K12" s="248">
        <f t="shared" si="0"/>
        <v>480</v>
      </c>
      <c r="L12" s="248">
        <f t="shared" si="0"/>
        <v>669</v>
      </c>
      <c r="M12" s="248">
        <f t="shared" si="0"/>
        <v>664</v>
      </c>
      <c r="N12" s="248">
        <f t="shared" si="0"/>
        <v>5</v>
      </c>
      <c r="O12" s="248">
        <f t="shared" si="0"/>
        <v>761</v>
      </c>
      <c r="P12" s="248">
        <f t="shared" si="0"/>
        <v>739</v>
      </c>
      <c r="Q12" s="248">
        <f t="shared" si="0"/>
        <v>22</v>
      </c>
      <c r="R12" s="248">
        <f t="shared" si="0"/>
        <v>705</v>
      </c>
      <c r="S12" s="248">
        <f t="shared" si="0"/>
        <v>176</v>
      </c>
      <c r="T12" s="248">
        <f t="shared" si="0"/>
        <v>566</v>
      </c>
      <c r="U12" s="248">
        <f t="shared" si="0"/>
        <v>545</v>
      </c>
      <c r="V12" s="248"/>
    </row>
    <row r="13" spans="1:22" s="22" customFormat="1" ht="6.75" customHeight="1">
      <c r="A13" s="337"/>
      <c r="B13" s="385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</row>
    <row r="14" spans="1:22" s="22" customFormat="1" ht="20.25" customHeight="1">
      <c r="A14" s="232" t="s">
        <v>518</v>
      </c>
      <c r="B14" s="248">
        <f aca="true" t="shared" si="1" ref="B14:B22">SUM(C14:H14)</f>
        <v>11</v>
      </c>
      <c r="C14" s="248">
        <v>10</v>
      </c>
      <c r="D14" s="248">
        <v>0</v>
      </c>
      <c r="E14" s="248">
        <v>0</v>
      </c>
      <c r="F14" s="248">
        <v>0</v>
      </c>
      <c r="G14" s="248">
        <v>0</v>
      </c>
      <c r="H14" s="248">
        <v>1</v>
      </c>
      <c r="I14" s="248">
        <f aca="true" t="shared" si="2" ref="I14:I22">SUM(J14:K14)</f>
        <v>191</v>
      </c>
      <c r="J14" s="248">
        <v>129</v>
      </c>
      <c r="K14" s="248">
        <v>62</v>
      </c>
      <c r="L14" s="248">
        <f aca="true" t="shared" si="3" ref="L14:L22">SUM(M14:N14)</f>
        <v>98</v>
      </c>
      <c r="M14" s="248">
        <v>98</v>
      </c>
      <c r="N14" s="248">
        <v>0</v>
      </c>
      <c r="O14" s="248">
        <f aca="true" t="shared" si="4" ref="O14:O22">SUM(P14:Q14)</f>
        <v>144</v>
      </c>
      <c r="P14" s="248">
        <v>137</v>
      </c>
      <c r="Q14" s="248">
        <v>7</v>
      </c>
      <c r="R14" s="248">
        <v>108</v>
      </c>
      <c r="S14" s="248">
        <v>32</v>
      </c>
      <c r="T14" s="248">
        <v>79</v>
      </c>
      <c r="U14" s="248">
        <v>37</v>
      </c>
      <c r="V14" s="248"/>
    </row>
    <row r="15" spans="1:22" s="22" customFormat="1" ht="20.25" customHeight="1">
      <c r="A15" s="232" t="s">
        <v>112</v>
      </c>
      <c r="B15" s="248">
        <f t="shared" si="1"/>
        <v>16</v>
      </c>
      <c r="C15" s="248">
        <v>11</v>
      </c>
      <c r="D15" s="248">
        <v>0</v>
      </c>
      <c r="E15" s="248">
        <v>1</v>
      </c>
      <c r="F15" s="248">
        <v>0</v>
      </c>
      <c r="G15" s="248">
        <v>0</v>
      </c>
      <c r="H15" s="248">
        <v>4</v>
      </c>
      <c r="I15" s="248">
        <f t="shared" si="2"/>
        <v>176</v>
      </c>
      <c r="J15" s="248">
        <v>117</v>
      </c>
      <c r="K15" s="248">
        <v>59</v>
      </c>
      <c r="L15" s="248">
        <f t="shared" si="3"/>
        <v>89</v>
      </c>
      <c r="M15" s="248">
        <v>89</v>
      </c>
      <c r="N15" s="248">
        <v>0</v>
      </c>
      <c r="O15" s="248">
        <f t="shared" si="4"/>
        <v>63</v>
      </c>
      <c r="P15" s="248">
        <v>59</v>
      </c>
      <c r="Q15" s="248">
        <v>4</v>
      </c>
      <c r="R15" s="248">
        <v>95</v>
      </c>
      <c r="S15" s="248">
        <v>19</v>
      </c>
      <c r="T15" s="248">
        <v>81</v>
      </c>
      <c r="U15" s="248">
        <v>57</v>
      </c>
      <c r="V15" s="248"/>
    </row>
    <row r="16" spans="1:22" s="22" customFormat="1" ht="20.25" customHeight="1">
      <c r="A16" s="232" t="s">
        <v>113</v>
      </c>
      <c r="B16" s="248">
        <f t="shared" si="1"/>
        <v>13</v>
      </c>
      <c r="C16" s="248">
        <v>8</v>
      </c>
      <c r="D16" s="248">
        <v>0</v>
      </c>
      <c r="E16" s="248">
        <v>0</v>
      </c>
      <c r="F16" s="248">
        <v>0</v>
      </c>
      <c r="G16" s="248">
        <v>0</v>
      </c>
      <c r="H16" s="248">
        <v>5</v>
      </c>
      <c r="I16" s="248">
        <f t="shared" si="2"/>
        <v>122</v>
      </c>
      <c r="J16" s="248">
        <v>76</v>
      </c>
      <c r="K16" s="248">
        <v>46</v>
      </c>
      <c r="L16" s="248">
        <f t="shared" si="3"/>
        <v>60</v>
      </c>
      <c r="M16" s="248">
        <v>58</v>
      </c>
      <c r="N16" s="248">
        <v>2</v>
      </c>
      <c r="O16" s="248">
        <f t="shared" si="4"/>
        <v>85</v>
      </c>
      <c r="P16" s="248">
        <v>83</v>
      </c>
      <c r="Q16" s="248">
        <v>2</v>
      </c>
      <c r="R16" s="248">
        <v>28</v>
      </c>
      <c r="S16" s="248">
        <v>19</v>
      </c>
      <c r="T16" s="248">
        <v>50</v>
      </c>
      <c r="U16" s="248">
        <v>66</v>
      </c>
      <c r="V16" s="248"/>
    </row>
    <row r="17" spans="1:22" s="22" customFormat="1" ht="20.25" customHeight="1">
      <c r="A17" s="232" t="s">
        <v>114</v>
      </c>
      <c r="B17" s="248">
        <f t="shared" si="1"/>
        <v>20</v>
      </c>
      <c r="C17" s="248">
        <v>14</v>
      </c>
      <c r="D17" s="248">
        <v>0</v>
      </c>
      <c r="E17" s="248">
        <v>0</v>
      </c>
      <c r="F17" s="248">
        <v>1</v>
      </c>
      <c r="G17" s="248">
        <v>0</v>
      </c>
      <c r="H17" s="248">
        <v>5</v>
      </c>
      <c r="I17" s="248">
        <f t="shared" si="2"/>
        <v>216</v>
      </c>
      <c r="J17" s="248">
        <v>149</v>
      </c>
      <c r="K17" s="248">
        <v>67</v>
      </c>
      <c r="L17" s="248">
        <f t="shared" si="3"/>
        <v>124</v>
      </c>
      <c r="M17" s="248">
        <v>124</v>
      </c>
      <c r="N17" s="248">
        <v>0</v>
      </c>
      <c r="O17" s="248">
        <f t="shared" si="4"/>
        <v>128</v>
      </c>
      <c r="P17" s="248">
        <v>128</v>
      </c>
      <c r="Q17" s="248">
        <v>0</v>
      </c>
      <c r="R17" s="248">
        <v>113</v>
      </c>
      <c r="S17" s="248">
        <v>29</v>
      </c>
      <c r="T17" s="248">
        <v>102</v>
      </c>
      <c r="U17" s="248">
        <v>105</v>
      </c>
      <c r="V17" s="248"/>
    </row>
    <row r="18" spans="1:22" s="22" customFormat="1" ht="20.25" customHeight="1">
      <c r="A18" s="232" t="s">
        <v>115</v>
      </c>
      <c r="B18" s="248">
        <f t="shared" si="1"/>
        <v>28</v>
      </c>
      <c r="C18" s="248">
        <v>20</v>
      </c>
      <c r="D18" s="248">
        <v>0</v>
      </c>
      <c r="E18" s="248">
        <v>2</v>
      </c>
      <c r="F18" s="248">
        <v>0</v>
      </c>
      <c r="G18" s="248">
        <v>0</v>
      </c>
      <c r="H18" s="248">
        <v>6</v>
      </c>
      <c r="I18" s="248">
        <f t="shared" si="2"/>
        <v>294</v>
      </c>
      <c r="J18" s="248">
        <v>193</v>
      </c>
      <c r="K18" s="248">
        <v>101</v>
      </c>
      <c r="L18" s="248">
        <f t="shared" si="3"/>
        <v>160</v>
      </c>
      <c r="M18" s="248">
        <v>160</v>
      </c>
      <c r="N18" s="248">
        <v>0</v>
      </c>
      <c r="O18" s="248">
        <f t="shared" si="4"/>
        <v>193</v>
      </c>
      <c r="P18" s="248">
        <v>191</v>
      </c>
      <c r="Q18" s="248">
        <v>2</v>
      </c>
      <c r="R18" s="248">
        <v>100</v>
      </c>
      <c r="S18" s="248">
        <v>34</v>
      </c>
      <c r="T18" s="248">
        <v>131</v>
      </c>
      <c r="U18" s="248">
        <v>134</v>
      </c>
      <c r="V18" s="248"/>
    </row>
    <row r="19" spans="1:22" s="22" customFormat="1" ht="20.25" customHeight="1">
      <c r="A19" s="337" t="s">
        <v>517</v>
      </c>
      <c r="B19" s="248">
        <f t="shared" si="1"/>
        <v>22</v>
      </c>
      <c r="C19" s="248">
        <v>13</v>
      </c>
      <c r="D19" s="248">
        <v>0</v>
      </c>
      <c r="E19" s="248">
        <v>2</v>
      </c>
      <c r="F19" s="248">
        <v>1</v>
      </c>
      <c r="G19" s="248">
        <v>0</v>
      </c>
      <c r="H19" s="248">
        <v>6</v>
      </c>
      <c r="I19" s="248">
        <f t="shared" si="2"/>
        <v>230</v>
      </c>
      <c r="J19" s="248">
        <v>151</v>
      </c>
      <c r="K19" s="248">
        <v>79</v>
      </c>
      <c r="L19" s="248">
        <f t="shared" si="3"/>
        <v>115</v>
      </c>
      <c r="M19" s="248">
        <v>112</v>
      </c>
      <c r="N19" s="248">
        <v>3</v>
      </c>
      <c r="O19" s="248">
        <f t="shared" si="4"/>
        <v>126</v>
      </c>
      <c r="P19" s="248">
        <v>126</v>
      </c>
      <c r="Q19" s="248">
        <v>0</v>
      </c>
      <c r="R19" s="248">
        <v>183</v>
      </c>
      <c r="S19" s="248">
        <v>25</v>
      </c>
      <c r="T19" s="248">
        <v>102</v>
      </c>
      <c r="U19" s="248">
        <v>95</v>
      </c>
      <c r="V19" s="248"/>
    </row>
    <row r="20" spans="1:22" s="22" customFormat="1" ht="20.25" customHeight="1">
      <c r="A20" s="232" t="s">
        <v>116</v>
      </c>
      <c r="B20" s="248">
        <f t="shared" si="1"/>
        <v>12</v>
      </c>
      <c r="C20" s="248">
        <v>7</v>
      </c>
      <c r="D20" s="248">
        <v>0</v>
      </c>
      <c r="E20" s="248">
        <v>0</v>
      </c>
      <c r="F20" s="248">
        <v>0</v>
      </c>
      <c r="G20" s="248">
        <v>0</v>
      </c>
      <c r="H20" s="248">
        <v>5</v>
      </c>
      <c r="I20" s="248">
        <f t="shared" si="2"/>
        <v>48</v>
      </c>
      <c r="J20" s="248">
        <v>14</v>
      </c>
      <c r="K20" s="248">
        <v>34</v>
      </c>
      <c r="L20" s="248">
        <f t="shared" si="3"/>
        <v>0</v>
      </c>
      <c r="M20" s="248">
        <v>0</v>
      </c>
      <c r="N20" s="248">
        <v>0</v>
      </c>
      <c r="O20" s="248">
        <f t="shared" si="4"/>
        <v>0</v>
      </c>
      <c r="P20" s="248">
        <v>0</v>
      </c>
      <c r="Q20" s="248">
        <v>0</v>
      </c>
      <c r="R20" s="248">
        <v>60</v>
      </c>
      <c r="S20" s="248">
        <v>5</v>
      </c>
      <c r="T20" s="248">
        <v>0</v>
      </c>
      <c r="U20" s="248">
        <v>47</v>
      </c>
      <c r="V20" s="248"/>
    </row>
    <row r="21" spans="1:22" s="38" customFormat="1" ht="20.25" customHeight="1">
      <c r="A21" s="232" t="s">
        <v>117</v>
      </c>
      <c r="B21" s="248">
        <f t="shared" si="1"/>
        <v>6</v>
      </c>
      <c r="C21" s="248">
        <v>4</v>
      </c>
      <c r="D21" s="248">
        <v>0</v>
      </c>
      <c r="E21" s="248">
        <v>2</v>
      </c>
      <c r="F21" s="248">
        <v>0</v>
      </c>
      <c r="G21" s="248">
        <v>0</v>
      </c>
      <c r="H21" s="248">
        <v>0</v>
      </c>
      <c r="I21" s="248">
        <f t="shared" si="2"/>
        <v>52</v>
      </c>
      <c r="J21" s="248">
        <v>39</v>
      </c>
      <c r="K21" s="248">
        <v>13</v>
      </c>
      <c r="L21" s="248">
        <f t="shared" si="3"/>
        <v>23</v>
      </c>
      <c r="M21" s="248">
        <v>23</v>
      </c>
      <c r="N21" s="248">
        <v>0</v>
      </c>
      <c r="O21" s="248">
        <f t="shared" si="4"/>
        <v>22</v>
      </c>
      <c r="P21" s="248">
        <v>15</v>
      </c>
      <c r="Q21" s="248">
        <v>7</v>
      </c>
      <c r="R21" s="248">
        <v>18</v>
      </c>
      <c r="S21" s="248">
        <v>6</v>
      </c>
      <c r="T21" s="248">
        <v>21</v>
      </c>
      <c r="U21" s="248">
        <v>4</v>
      </c>
      <c r="V21" s="248"/>
    </row>
    <row r="22" spans="1:22" s="22" customFormat="1" ht="20.25" customHeight="1">
      <c r="A22" s="28" t="s">
        <v>516</v>
      </c>
      <c r="B22" s="384">
        <f t="shared" si="1"/>
        <v>1</v>
      </c>
      <c r="C22" s="325">
        <v>1</v>
      </c>
      <c r="D22" s="325">
        <v>0</v>
      </c>
      <c r="E22" s="325">
        <v>0</v>
      </c>
      <c r="F22" s="325">
        <v>0</v>
      </c>
      <c r="G22" s="325">
        <v>0</v>
      </c>
      <c r="H22" s="325">
        <v>0</v>
      </c>
      <c r="I22" s="325">
        <f t="shared" si="2"/>
        <v>125</v>
      </c>
      <c r="J22" s="325">
        <v>106</v>
      </c>
      <c r="K22" s="325">
        <v>19</v>
      </c>
      <c r="L22" s="325">
        <f t="shared" si="3"/>
        <v>0</v>
      </c>
      <c r="M22" s="325">
        <v>0</v>
      </c>
      <c r="N22" s="325">
        <v>0</v>
      </c>
      <c r="O22" s="325">
        <f t="shared" si="4"/>
        <v>0</v>
      </c>
      <c r="P22" s="325">
        <v>0</v>
      </c>
      <c r="Q22" s="325">
        <v>0</v>
      </c>
      <c r="R22" s="325">
        <v>0</v>
      </c>
      <c r="S22" s="325">
        <v>7</v>
      </c>
      <c r="T22" s="325">
        <v>0</v>
      </c>
      <c r="U22" s="325">
        <v>0</v>
      </c>
      <c r="V22" s="248"/>
    </row>
    <row r="23" spans="1:22" s="16" customFormat="1" ht="14.25" customHeight="1">
      <c r="A23" s="30" t="s">
        <v>515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</row>
    <row r="24" ht="15.75" customHeight="1">
      <c r="A24" s="30" t="s">
        <v>514</v>
      </c>
    </row>
    <row r="25" ht="18" customHeight="1"/>
  </sheetData>
  <sheetProtection/>
  <mergeCells count="24">
    <mergeCell ref="Q5:Q6"/>
    <mergeCell ref="S5:S6"/>
    <mergeCell ref="T5:T6"/>
    <mergeCell ref="S4:T4"/>
    <mergeCell ref="U4:U6"/>
    <mergeCell ref="O4:Q4"/>
    <mergeCell ref="R4:R6"/>
    <mergeCell ref="O5:O6"/>
    <mergeCell ref="E5:E6"/>
    <mergeCell ref="F5:F6"/>
    <mergeCell ref="G5:G6"/>
    <mergeCell ref="P5:P6"/>
    <mergeCell ref="H5:H6"/>
    <mergeCell ref="J5:J6"/>
    <mergeCell ref="A4:A6"/>
    <mergeCell ref="B4:H4"/>
    <mergeCell ref="I4:K4"/>
    <mergeCell ref="L4:N4"/>
    <mergeCell ref="K5:K6"/>
    <mergeCell ref="M5:M6"/>
    <mergeCell ref="N5:N6"/>
    <mergeCell ref="B5:B6"/>
    <mergeCell ref="C5:C6"/>
    <mergeCell ref="D5:D6"/>
  </mergeCells>
  <printOptions/>
  <pageMargins left="0.27" right="0.35" top="1.02" bottom="1" header="0.69" footer="0.5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9" width="15.77734375" style="33" customWidth="1"/>
    <col min="10" max="16384" width="8.88671875" style="33" customWidth="1"/>
  </cols>
  <sheetData>
    <row r="1" spans="2:4" s="16" customFormat="1" ht="18.75">
      <c r="B1" s="53" t="s">
        <v>537</v>
      </c>
      <c r="C1" s="30"/>
      <c r="D1" s="30"/>
    </row>
    <row r="2" spans="2:8" s="16" customFormat="1" ht="13.5">
      <c r="B2" s="30" t="s">
        <v>9</v>
      </c>
      <c r="C2" s="30" t="s">
        <v>9</v>
      </c>
      <c r="D2" s="30" t="s">
        <v>9</v>
      </c>
      <c r="F2" s="30" t="s">
        <v>9</v>
      </c>
      <c r="H2" s="30" t="s">
        <v>9</v>
      </c>
    </row>
    <row r="3" s="16" customFormat="1" ht="13.5"/>
    <row r="4" spans="1:9" s="124" customFormat="1" ht="20.25" customHeight="1">
      <c r="A4" s="123" t="s">
        <v>118</v>
      </c>
      <c r="I4" s="125" t="s">
        <v>9</v>
      </c>
    </row>
    <row r="5" spans="1:9" s="80" customFormat="1" ht="19.5" customHeight="1">
      <c r="A5" s="689" t="s">
        <v>536</v>
      </c>
      <c r="B5" s="690" t="s">
        <v>535</v>
      </c>
      <c r="C5" s="690"/>
      <c r="D5" s="690" t="s">
        <v>534</v>
      </c>
      <c r="E5" s="690"/>
      <c r="F5" s="690" t="s">
        <v>533</v>
      </c>
      <c r="G5" s="690"/>
      <c r="H5" s="690" t="s">
        <v>532</v>
      </c>
      <c r="I5" s="691"/>
    </row>
    <row r="6" spans="1:9" s="80" customFormat="1" ht="19.5" customHeight="1">
      <c r="A6" s="689"/>
      <c r="B6" s="126" t="s">
        <v>119</v>
      </c>
      <c r="C6" s="126" t="s">
        <v>120</v>
      </c>
      <c r="D6" s="126" t="s">
        <v>119</v>
      </c>
      <c r="E6" s="126" t="s">
        <v>120</v>
      </c>
      <c r="F6" s="126" t="s">
        <v>119</v>
      </c>
      <c r="G6" s="126" t="s">
        <v>120</v>
      </c>
      <c r="H6" s="126" t="s">
        <v>119</v>
      </c>
      <c r="I6" s="127" t="s">
        <v>120</v>
      </c>
    </row>
    <row r="7" spans="1:9" s="80" customFormat="1" ht="20.25" customHeight="1">
      <c r="A7" s="391" t="s">
        <v>243</v>
      </c>
      <c r="B7" s="248">
        <v>59825735.91</v>
      </c>
      <c r="C7" s="248">
        <v>7466353.300000001</v>
      </c>
      <c r="D7" s="248">
        <v>23817432.65</v>
      </c>
      <c r="E7" s="248">
        <v>207729.24</v>
      </c>
      <c r="F7" s="248">
        <v>22732117.81</v>
      </c>
      <c r="G7" s="248">
        <v>45439.38</v>
      </c>
      <c r="H7" s="248">
        <v>13276185.45</v>
      </c>
      <c r="I7" s="248">
        <v>7213184.68</v>
      </c>
    </row>
    <row r="8" spans="1:9" s="80" customFormat="1" ht="20.25" customHeight="1">
      <c r="A8" s="391" t="s">
        <v>354</v>
      </c>
      <c r="B8" s="248">
        <v>59529733</v>
      </c>
      <c r="C8" s="248">
        <v>8672081</v>
      </c>
      <c r="D8" s="248">
        <v>22413738</v>
      </c>
      <c r="E8" s="248">
        <v>238807</v>
      </c>
      <c r="F8" s="248">
        <v>22894801</v>
      </c>
      <c r="G8" s="248">
        <v>76839</v>
      </c>
      <c r="H8" s="248">
        <v>14221194</v>
      </c>
      <c r="I8" s="248">
        <v>8356435</v>
      </c>
    </row>
    <row r="9" spans="1:9" s="80" customFormat="1" ht="20.25" customHeight="1">
      <c r="A9" s="391" t="s">
        <v>373</v>
      </c>
      <c r="B9" s="248">
        <v>61596820</v>
      </c>
      <c r="C9" s="248">
        <v>9700221</v>
      </c>
      <c r="D9" s="248">
        <v>23212459</v>
      </c>
      <c r="E9" s="248">
        <v>581770</v>
      </c>
      <c r="F9" s="248">
        <v>22934705</v>
      </c>
      <c r="G9" s="248">
        <v>131044</v>
      </c>
      <c r="H9" s="248">
        <v>15449656</v>
      </c>
      <c r="I9" s="248">
        <v>8987407</v>
      </c>
    </row>
    <row r="10" spans="1:9" s="80" customFormat="1" ht="20.25" customHeight="1">
      <c r="A10" s="391" t="s">
        <v>378</v>
      </c>
      <c r="B10" s="248">
        <v>62861900</v>
      </c>
      <c r="C10" s="248">
        <v>12595572</v>
      </c>
      <c r="D10" s="248">
        <v>21831230</v>
      </c>
      <c r="E10" s="248">
        <v>913621</v>
      </c>
      <c r="F10" s="248">
        <v>22879760</v>
      </c>
      <c r="G10" s="248">
        <v>430550</v>
      </c>
      <c r="H10" s="248">
        <v>18150910</v>
      </c>
      <c r="I10" s="248">
        <v>11251401</v>
      </c>
    </row>
    <row r="11" spans="1:9" s="80" customFormat="1" ht="20.25" customHeight="1">
      <c r="A11" s="391" t="s">
        <v>408</v>
      </c>
      <c r="B11" s="248">
        <v>67003672.169999994</v>
      </c>
      <c r="C11" s="248">
        <v>14178122.11</v>
      </c>
      <c r="D11" s="248">
        <v>23968410.58</v>
      </c>
      <c r="E11" s="248">
        <v>1171955.69</v>
      </c>
      <c r="F11" s="248">
        <v>22940312.400000006</v>
      </c>
      <c r="G11" s="248">
        <v>950273.1699999999</v>
      </c>
      <c r="H11" s="248">
        <v>20094949.189999998</v>
      </c>
      <c r="I11" s="248">
        <v>12055893.25</v>
      </c>
    </row>
    <row r="12" spans="1:9" s="80" customFormat="1" ht="20.25" customHeight="1">
      <c r="A12" s="391" t="s">
        <v>438</v>
      </c>
      <c r="B12" s="248">
        <f aca="true" t="shared" si="0" ref="B12:I12">SUM(B14:B22)</f>
        <v>68561982.86999999</v>
      </c>
      <c r="C12" s="248">
        <f t="shared" si="0"/>
        <v>12974174.76</v>
      </c>
      <c r="D12" s="248">
        <f t="shared" si="0"/>
        <v>20803190.21</v>
      </c>
      <c r="E12" s="248">
        <f t="shared" si="0"/>
        <v>1145985.48</v>
      </c>
      <c r="F12" s="248">
        <f t="shared" si="0"/>
        <v>23054207.88</v>
      </c>
      <c r="G12" s="248">
        <f t="shared" si="0"/>
        <v>1079273.9600000002</v>
      </c>
      <c r="H12" s="248">
        <f t="shared" si="0"/>
        <v>24704584.78</v>
      </c>
      <c r="I12" s="248">
        <f t="shared" si="0"/>
        <v>10748915.320000002</v>
      </c>
    </row>
    <row r="13" spans="1:9" s="80" customFormat="1" ht="12" customHeight="1">
      <c r="A13" s="390" t="s">
        <v>9</v>
      </c>
      <c r="B13" s="248"/>
      <c r="C13" s="248"/>
      <c r="D13" s="248"/>
      <c r="E13" s="248"/>
      <c r="F13" s="248"/>
      <c r="G13" s="248"/>
      <c r="H13" s="248"/>
      <c r="I13" s="248"/>
    </row>
    <row r="14" spans="1:9" s="80" customFormat="1" ht="20.25" customHeight="1">
      <c r="A14" s="232" t="s">
        <v>518</v>
      </c>
      <c r="B14" s="389">
        <f aca="true" t="shared" si="1" ref="B14:B22">SUM(D14+F14+H14)</f>
        <v>7556374.199999999</v>
      </c>
      <c r="C14" s="248">
        <f aca="true" t="shared" si="2" ref="C14:C22">SUM(E14+G14+I14)</f>
        <v>1637977.15</v>
      </c>
      <c r="D14" s="248">
        <v>2392109.06</v>
      </c>
      <c r="E14" s="248">
        <v>171916.2</v>
      </c>
      <c r="F14" s="248">
        <v>1735609.94</v>
      </c>
      <c r="G14" s="248">
        <v>201689.42</v>
      </c>
      <c r="H14" s="248">
        <v>3428655.1999999997</v>
      </c>
      <c r="I14" s="248">
        <v>1264371.53</v>
      </c>
    </row>
    <row r="15" spans="1:9" s="80" customFormat="1" ht="20.25" customHeight="1">
      <c r="A15" s="232" t="s">
        <v>112</v>
      </c>
      <c r="B15" s="389">
        <f t="shared" si="1"/>
        <v>6443409.890000001</v>
      </c>
      <c r="C15" s="248">
        <f t="shared" si="2"/>
        <v>1753150.9300000002</v>
      </c>
      <c r="D15" s="248">
        <v>1895081.04</v>
      </c>
      <c r="E15" s="248">
        <v>311860.62</v>
      </c>
      <c r="F15" s="248">
        <v>1897055.31</v>
      </c>
      <c r="G15" s="248">
        <v>228143.14</v>
      </c>
      <c r="H15" s="248">
        <v>2651273.54</v>
      </c>
      <c r="I15" s="248">
        <v>1213147.1700000002</v>
      </c>
    </row>
    <row r="16" spans="1:9" s="80" customFormat="1" ht="20.25" customHeight="1">
      <c r="A16" s="232" t="s">
        <v>113</v>
      </c>
      <c r="B16" s="389">
        <f t="shared" si="1"/>
        <v>5154457.07</v>
      </c>
      <c r="C16" s="248">
        <f t="shared" si="2"/>
        <v>1028819.52</v>
      </c>
      <c r="D16" s="248">
        <v>1333118.78</v>
      </c>
      <c r="E16" s="248">
        <v>35659.22</v>
      </c>
      <c r="F16" s="248">
        <v>1239794.14</v>
      </c>
      <c r="G16" s="248">
        <v>78377.9</v>
      </c>
      <c r="H16" s="248">
        <v>2581544.15</v>
      </c>
      <c r="I16" s="248">
        <v>914782.4</v>
      </c>
    </row>
    <row r="17" spans="1:9" s="80" customFormat="1" ht="20.25" customHeight="1">
      <c r="A17" s="232" t="s">
        <v>114</v>
      </c>
      <c r="B17" s="389">
        <f t="shared" si="1"/>
        <v>8163282.1</v>
      </c>
      <c r="C17" s="248">
        <f t="shared" si="2"/>
        <v>2624657.4799999995</v>
      </c>
      <c r="D17" s="248">
        <v>2278664.24</v>
      </c>
      <c r="E17" s="248">
        <v>423324.42</v>
      </c>
      <c r="F17" s="248">
        <v>2191298.83</v>
      </c>
      <c r="G17" s="248">
        <v>293906.25</v>
      </c>
      <c r="H17" s="248">
        <v>3693319.03</v>
      </c>
      <c r="I17" s="248">
        <v>1907426.8099999998</v>
      </c>
    </row>
    <row r="18" spans="1:9" s="80" customFormat="1" ht="20.25" customHeight="1">
      <c r="A18" s="232" t="s">
        <v>115</v>
      </c>
      <c r="B18" s="389">
        <f t="shared" si="1"/>
        <v>13137416.73</v>
      </c>
      <c r="C18" s="248">
        <f t="shared" si="2"/>
        <v>2998632.2500000005</v>
      </c>
      <c r="D18" s="248">
        <v>2858071.29</v>
      </c>
      <c r="E18" s="248">
        <v>74089.78</v>
      </c>
      <c r="F18" s="248">
        <v>4377633.8</v>
      </c>
      <c r="G18" s="248">
        <v>71781.15</v>
      </c>
      <c r="H18" s="248">
        <v>5901711.64</v>
      </c>
      <c r="I18" s="248">
        <v>2852761.3200000003</v>
      </c>
    </row>
    <row r="19" spans="1:9" s="80" customFormat="1" ht="20.25" customHeight="1">
      <c r="A19" s="232" t="s">
        <v>517</v>
      </c>
      <c r="B19" s="389">
        <f t="shared" si="1"/>
        <v>14266547.33</v>
      </c>
      <c r="C19" s="248">
        <f t="shared" si="2"/>
        <v>1719681.91</v>
      </c>
      <c r="D19" s="248">
        <v>2610726.85</v>
      </c>
      <c r="E19" s="248">
        <v>69169.63</v>
      </c>
      <c r="F19" s="248">
        <v>6988667.36</v>
      </c>
      <c r="G19" s="248">
        <v>23698.79</v>
      </c>
      <c r="H19" s="248">
        <v>4667153.119999999</v>
      </c>
      <c r="I19" s="248">
        <v>1626813.49</v>
      </c>
    </row>
    <row r="20" spans="1:9" s="80" customFormat="1" ht="20.25" customHeight="1">
      <c r="A20" s="232" t="s">
        <v>116</v>
      </c>
      <c r="B20" s="389">
        <f t="shared" si="1"/>
        <v>3629768.6500000004</v>
      </c>
      <c r="C20" s="248">
        <f t="shared" si="2"/>
        <v>818423.2</v>
      </c>
      <c r="D20" s="248">
        <v>1241217.3</v>
      </c>
      <c r="E20" s="248">
        <v>57627.95</v>
      </c>
      <c r="F20" s="248">
        <v>1142446.78</v>
      </c>
      <c r="G20" s="248">
        <v>179724.96</v>
      </c>
      <c r="H20" s="248">
        <v>1246104.57</v>
      </c>
      <c r="I20" s="248">
        <v>581070.29</v>
      </c>
    </row>
    <row r="21" spans="1:9" s="248" customFormat="1" ht="20.25" customHeight="1">
      <c r="A21" s="232" t="s">
        <v>117</v>
      </c>
      <c r="B21" s="389">
        <f t="shared" si="1"/>
        <v>1444414.25</v>
      </c>
      <c r="C21" s="248">
        <f t="shared" si="2"/>
        <v>392715.38</v>
      </c>
      <c r="D21" s="248">
        <v>454784.92</v>
      </c>
      <c r="E21" s="248">
        <v>2220.72</v>
      </c>
      <c r="F21" s="248">
        <v>512274.99</v>
      </c>
      <c r="G21" s="248">
        <v>1952.35</v>
      </c>
      <c r="H21" s="248">
        <v>477354.33999999997</v>
      </c>
      <c r="I21" s="248">
        <v>388542.31</v>
      </c>
    </row>
    <row r="22" spans="1:9" s="80" customFormat="1" ht="20.25" customHeight="1">
      <c r="A22" s="28" t="s">
        <v>516</v>
      </c>
      <c r="B22" s="384">
        <f t="shared" si="1"/>
        <v>8766312.65</v>
      </c>
      <c r="C22" s="325">
        <f t="shared" si="2"/>
        <v>116.94</v>
      </c>
      <c r="D22" s="325">
        <v>5739416.73</v>
      </c>
      <c r="E22" s="325">
        <v>116.94</v>
      </c>
      <c r="F22" s="325">
        <v>2969426.73</v>
      </c>
      <c r="G22" s="325">
        <v>0</v>
      </c>
      <c r="H22" s="325">
        <v>57469.19</v>
      </c>
      <c r="I22" s="325">
        <v>0</v>
      </c>
    </row>
    <row r="23" s="80" customFormat="1" ht="16.5" customHeight="1">
      <c r="A23" s="123" t="s">
        <v>515</v>
      </c>
    </row>
    <row r="24" s="31" customFormat="1" ht="13.5"/>
  </sheetData>
  <sheetProtection/>
  <mergeCells count="5">
    <mergeCell ref="A5:A6"/>
    <mergeCell ref="B5:C5"/>
    <mergeCell ref="D5:E5"/>
    <mergeCell ref="F5:G5"/>
    <mergeCell ref="H5:I5"/>
  </mergeCells>
  <printOptions/>
  <pageMargins left="0.75" right="0.41" top="1.2" bottom="0.76" header="0.79" footer="0.5"/>
  <pageSetup horizontalDpi="300" verticalDpi="3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1.5546875" style="392" customWidth="1"/>
    <col min="2" max="8" width="16.5546875" style="392" customWidth="1"/>
    <col min="9" max="16384" width="8.88671875" style="392" customWidth="1"/>
  </cols>
  <sheetData>
    <row r="1" spans="3:8" s="393" customFormat="1" ht="18" customHeight="1">
      <c r="C1" s="692" t="s">
        <v>539</v>
      </c>
      <c r="D1" s="692"/>
      <c r="E1" s="395" t="s">
        <v>9</v>
      </c>
      <c r="F1" s="395" t="s">
        <v>9</v>
      </c>
      <c r="G1" s="394"/>
      <c r="H1" s="394"/>
    </row>
    <row r="2" spans="1:8" s="393" customFormat="1" ht="18" customHeight="1">
      <c r="A2" s="394"/>
      <c r="B2" s="394"/>
      <c r="E2" s="395" t="s">
        <v>9</v>
      </c>
      <c r="F2" s="394"/>
      <c r="G2" s="394"/>
      <c r="H2" s="394"/>
    </row>
    <row r="3" spans="1:8" s="393" customFormat="1" ht="18" customHeight="1">
      <c r="A3" s="394" t="s">
        <v>208</v>
      </c>
      <c r="B3" s="394"/>
      <c r="C3" s="395" t="s">
        <v>9</v>
      </c>
      <c r="D3" s="395" t="s">
        <v>9</v>
      </c>
      <c r="E3" s="394"/>
      <c r="F3" s="394"/>
      <c r="G3" s="394"/>
      <c r="H3" s="394"/>
    </row>
    <row r="4" spans="1:8" s="393" customFormat="1" ht="18.75" customHeight="1">
      <c r="A4" s="693" t="s">
        <v>294</v>
      </c>
      <c r="B4" s="695" t="s">
        <v>123</v>
      </c>
      <c r="C4" s="697" t="s">
        <v>124</v>
      </c>
      <c r="D4" s="698"/>
      <c r="E4" s="411" t="s">
        <v>125</v>
      </c>
      <c r="F4" s="411" t="s">
        <v>126</v>
      </c>
      <c r="G4" s="411" t="s">
        <v>127</v>
      </c>
      <c r="H4" s="412" t="s">
        <v>128</v>
      </c>
    </row>
    <row r="5" spans="1:8" s="393" customFormat="1" ht="21" customHeight="1">
      <c r="A5" s="694"/>
      <c r="B5" s="696"/>
      <c r="C5" s="410"/>
      <c r="D5" s="411" t="s">
        <v>209</v>
      </c>
      <c r="E5" s="410" t="s">
        <v>130</v>
      </c>
      <c r="F5" s="410" t="s">
        <v>130</v>
      </c>
      <c r="G5" s="410" t="s">
        <v>131</v>
      </c>
      <c r="H5" s="409" t="s">
        <v>538</v>
      </c>
    </row>
    <row r="6" spans="1:8" s="393" customFormat="1" ht="21.75" customHeight="1">
      <c r="A6" s="408" t="s">
        <v>243</v>
      </c>
      <c r="B6" s="407">
        <v>2512604</v>
      </c>
      <c r="C6" s="407">
        <v>2506285</v>
      </c>
      <c r="D6" s="199">
        <v>99.74850792245815</v>
      </c>
      <c r="E6" s="407">
        <v>1750000</v>
      </c>
      <c r="F6" s="407">
        <v>942184</v>
      </c>
      <c r="G6" s="407">
        <v>376</v>
      </c>
      <c r="H6" s="407">
        <v>683208</v>
      </c>
    </row>
    <row r="7" spans="1:8" s="393" customFormat="1" ht="21.75" customHeight="1">
      <c r="A7" s="403" t="s">
        <v>354</v>
      </c>
      <c r="B7" s="400">
        <v>2509187</v>
      </c>
      <c r="C7" s="400">
        <v>2503590</v>
      </c>
      <c r="D7" s="128">
        <v>99.77693970198315</v>
      </c>
      <c r="E7" s="400">
        <v>1640000</v>
      </c>
      <c r="F7" s="400">
        <v>923752</v>
      </c>
      <c r="G7" s="400">
        <v>368</v>
      </c>
      <c r="H7" s="400">
        <v>694073</v>
      </c>
    </row>
    <row r="8" spans="1:8" s="393" customFormat="1" ht="21.75" customHeight="1">
      <c r="A8" s="403" t="s">
        <v>373</v>
      </c>
      <c r="B8" s="400">
        <v>2532077</v>
      </c>
      <c r="C8" s="400">
        <v>2527320</v>
      </c>
      <c r="D8" s="128">
        <v>99.81213051577815</v>
      </c>
      <c r="E8" s="400">
        <v>1640000</v>
      </c>
      <c r="F8" s="400">
        <v>921412</v>
      </c>
      <c r="G8" s="400">
        <v>364</v>
      </c>
      <c r="H8" s="400">
        <v>703618</v>
      </c>
    </row>
    <row r="9" spans="1:8" s="393" customFormat="1" ht="21.75" customHeight="1">
      <c r="A9" s="403" t="s">
        <v>378</v>
      </c>
      <c r="B9" s="400">
        <v>2529285</v>
      </c>
      <c r="C9" s="400">
        <v>2525297</v>
      </c>
      <c r="D9" s="406">
        <v>99.84232698173594</v>
      </c>
      <c r="E9" s="400">
        <v>1640000</v>
      </c>
      <c r="F9" s="400">
        <v>908683</v>
      </c>
      <c r="G9" s="400">
        <v>360</v>
      </c>
      <c r="H9" s="400">
        <v>723655</v>
      </c>
    </row>
    <row r="10" spans="1:8" s="393" customFormat="1" ht="21.75" customHeight="1">
      <c r="A10" s="403" t="s">
        <v>408</v>
      </c>
      <c r="B10" s="400">
        <v>2527566</v>
      </c>
      <c r="C10" s="400">
        <v>2524026</v>
      </c>
      <c r="D10" s="406">
        <v>99.85994431005956</v>
      </c>
      <c r="E10" s="400">
        <v>1640000</v>
      </c>
      <c r="F10" s="400">
        <v>892710</v>
      </c>
      <c r="G10" s="400">
        <v>299</v>
      </c>
      <c r="H10" s="400">
        <v>761432</v>
      </c>
    </row>
    <row r="11" spans="1:8" s="393" customFormat="1" ht="21.75" customHeight="1">
      <c r="A11" s="403" t="s">
        <v>397</v>
      </c>
      <c r="B11" s="402">
        <f>SUM(B13:B19)</f>
        <v>2524890</v>
      </c>
      <c r="C11" s="402">
        <f>SUM(C13:C19)</f>
        <v>2522020</v>
      </c>
      <c r="D11" s="401">
        <f>C11/B11*100</f>
        <v>99.88633168177623</v>
      </c>
      <c r="E11" s="400">
        <v>1640000</v>
      </c>
      <c r="F11" s="402">
        <v>908963</v>
      </c>
      <c r="G11" s="402">
        <v>304</v>
      </c>
      <c r="H11" s="400">
        <v>767090</v>
      </c>
    </row>
    <row r="12" spans="1:8" s="393" customFormat="1" ht="11.25" customHeight="1">
      <c r="A12" s="405" t="s">
        <v>9</v>
      </c>
      <c r="B12" s="402"/>
      <c r="C12" s="402"/>
      <c r="D12" s="401"/>
      <c r="E12" s="404"/>
      <c r="F12" s="402"/>
      <c r="G12" s="402"/>
      <c r="H12" s="400"/>
    </row>
    <row r="13" spans="1:8" s="393" customFormat="1" ht="21" customHeight="1">
      <c r="A13" s="403" t="s">
        <v>132</v>
      </c>
      <c r="B13" s="402">
        <v>243983</v>
      </c>
      <c r="C13" s="402">
        <v>243983</v>
      </c>
      <c r="D13" s="401">
        <f aca="true" t="shared" si="0" ref="D13:D19">C13/B13*100</f>
        <v>100</v>
      </c>
      <c r="E13" s="129" t="s">
        <v>24</v>
      </c>
      <c r="F13" s="129" t="s">
        <v>24</v>
      </c>
      <c r="G13" s="129" t="s">
        <v>24</v>
      </c>
      <c r="H13" s="400">
        <v>77521</v>
      </c>
    </row>
    <row r="14" spans="1:8" s="393" customFormat="1" ht="21" customHeight="1">
      <c r="A14" s="403" t="s">
        <v>133</v>
      </c>
      <c r="B14" s="402">
        <v>345347</v>
      </c>
      <c r="C14" s="402">
        <v>342850</v>
      </c>
      <c r="D14" s="401">
        <f t="shared" si="0"/>
        <v>99.27695911648284</v>
      </c>
      <c r="E14" s="129" t="s">
        <v>24</v>
      </c>
      <c r="F14" s="129" t="s">
        <v>24</v>
      </c>
      <c r="G14" s="129" t="s">
        <v>24</v>
      </c>
      <c r="H14" s="400">
        <v>139849</v>
      </c>
    </row>
    <row r="15" spans="1:8" s="393" customFormat="1" ht="21" customHeight="1">
      <c r="A15" s="403" t="s">
        <v>134</v>
      </c>
      <c r="B15" s="402">
        <v>217550</v>
      </c>
      <c r="C15" s="402">
        <v>217550</v>
      </c>
      <c r="D15" s="401">
        <f t="shared" si="0"/>
        <v>100</v>
      </c>
      <c r="E15" s="129" t="s">
        <v>24</v>
      </c>
      <c r="F15" s="129" t="s">
        <v>24</v>
      </c>
      <c r="G15" s="129" t="s">
        <v>24</v>
      </c>
      <c r="H15" s="400">
        <v>72080</v>
      </c>
    </row>
    <row r="16" spans="1:8" s="393" customFormat="1" ht="21" customHeight="1">
      <c r="A16" s="403" t="s">
        <v>135</v>
      </c>
      <c r="B16" s="402">
        <v>448841</v>
      </c>
      <c r="C16" s="402">
        <v>448767</v>
      </c>
      <c r="D16" s="401">
        <f t="shared" si="0"/>
        <v>99.98351309260963</v>
      </c>
      <c r="E16" s="129" t="s">
        <v>24</v>
      </c>
      <c r="F16" s="129" t="s">
        <v>24</v>
      </c>
      <c r="G16" s="129" t="s">
        <v>24</v>
      </c>
      <c r="H16" s="400">
        <v>127123</v>
      </c>
    </row>
    <row r="17" spans="1:8" s="393" customFormat="1" ht="21" customHeight="1">
      <c r="A17" s="403" t="s">
        <v>136</v>
      </c>
      <c r="B17" s="402">
        <v>462471</v>
      </c>
      <c r="C17" s="402">
        <v>462416</v>
      </c>
      <c r="D17" s="401">
        <f t="shared" si="0"/>
        <v>99.98810736240759</v>
      </c>
      <c r="E17" s="129" t="s">
        <v>24</v>
      </c>
      <c r="F17" s="129" t="s">
        <v>24</v>
      </c>
      <c r="G17" s="129" t="s">
        <v>24</v>
      </c>
      <c r="H17" s="400">
        <v>120708</v>
      </c>
    </row>
    <row r="18" spans="1:8" s="393" customFormat="1" ht="21" customHeight="1">
      <c r="A18" s="403" t="s">
        <v>137</v>
      </c>
      <c r="B18" s="402">
        <v>618613</v>
      </c>
      <c r="C18" s="402">
        <v>618613</v>
      </c>
      <c r="D18" s="401">
        <f t="shared" si="0"/>
        <v>100</v>
      </c>
      <c r="E18" s="129" t="s">
        <v>24</v>
      </c>
      <c r="F18" s="129" t="s">
        <v>24</v>
      </c>
      <c r="G18" s="129" t="s">
        <v>24</v>
      </c>
      <c r="H18" s="400">
        <v>193879</v>
      </c>
    </row>
    <row r="19" spans="1:8" s="393" customFormat="1" ht="21" customHeight="1">
      <c r="A19" s="399" t="s">
        <v>138</v>
      </c>
      <c r="B19" s="398">
        <v>188085</v>
      </c>
      <c r="C19" s="398">
        <v>187841</v>
      </c>
      <c r="D19" s="397">
        <f t="shared" si="0"/>
        <v>99.87027141983677</v>
      </c>
      <c r="E19" s="130" t="s">
        <v>24</v>
      </c>
      <c r="F19" s="130" t="s">
        <v>24</v>
      </c>
      <c r="G19" s="130" t="s">
        <v>24</v>
      </c>
      <c r="H19" s="396">
        <v>35930</v>
      </c>
    </row>
    <row r="20" spans="1:8" s="393" customFormat="1" ht="15" customHeight="1">
      <c r="A20" s="395" t="s">
        <v>350</v>
      </c>
      <c r="B20" s="394"/>
      <c r="C20" s="394"/>
      <c r="D20" s="394"/>
      <c r="E20" s="394"/>
      <c r="F20" s="395"/>
      <c r="G20" s="395"/>
      <c r="H20" s="394"/>
    </row>
    <row r="21" spans="1:8" s="393" customFormat="1" ht="13.5">
      <c r="A21" s="395" t="s">
        <v>9</v>
      </c>
      <c r="B21" s="395"/>
      <c r="C21" s="395"/>
      <c r="D21" s="395"/>
      <c r="E21" s="394"/>
      <c r="F21" s="394"/>
      <c r="G21" s="394"/>
      <c r="H21" s="394"/>
    </row>
    <row r="22" s="393" customFormat="1" ht="13.5"/>
    <row r="23" s="393" customFormat="1" ht="13.5"/>
    <row r="24" s="393" customFormat="1" ht="13.5"/>
    <row r="25" s="393" customFormat="1" ht="13.5"/>
    <row r="26" s="393" customFormat="1" ht="13.5"/>
    <row r="27" s="393" customFormat="1" ht="13.5"/>
    <row r="28" s="393" customFormat="1" ht="13.5"/>
    <row r="29" s="393" customFormat="1" ht="13.5"/>
    <row r="30" s="393" customFormat="1" ht="13.5"/>
    <row r="31" s="393" customFormat="1" ht="13.5"/>
    <row r="32" s="393" customFormat="1" ht="13.5"/>
    <row r="33" s="393" customFormat="1" ht="13.5"/>
    <row r="34" s="393" customFormat="1" ht="13.5"/>
    <row r="35" s="393" customFormat="1" ht="13.5"/>
    <row r="36" s="393" customFormat="1" ht="13.5"/>
    <row r="37" s="393" customFormat="1" ht="13.5"/>
    <row r="38" s="393" customFormat="1" ht="13.5"/>
    <row r="39" s="393" customFormat="1" ht="13.5"/>
    <row r="40" s="393" customFormat="1" ht="13.5"/>
    <row r="41" s="393" customFormat="1" ht="13.5"/>
    <row r="42" s="393" customFormat="1" ht="13.5"/>
    <row r="43" s="393" customFormat="1" ht="13.5"/>
    <row r="44" s="393" customFormat="1" ht="13.5"/>
    <row r="45" s="393" customFormat="1" ht="13.5"/>
    <row r="46" s="393" customFormat="1" ht="13.5"/>
    <row r="47" s="393" customFormat="1" ht="13.5"/>
    <row r="48" s="393" customFormat="1" ht="13.5"/>
    <row r="49" s="393" customFormat="1" ht="13.5"/>
    <row r="50" s="393" customFormat="1" ht="13.5"/>
    <row r="51" s="393" customFormat="1" ht="13.5"/>
    <row r="52" s="393" customFormat="1" ht="13.5"/>
    <row r="53" s="393" customFormat="1" ht="13.5"/>
    <row r="54" s="393" customFormat="1" ht="13.5"/>
    <row r="55" s="393" customFormat="1" ht="13.5"/>
    <row r="56" s="393" customFormat="1" ht="13.5"/>
    <row r="57" s="393" customFormat="1" ht="13.5"/>
    <row r="58" s="393" customFormat="1" ht="13.5"/>
    <row r="59" s="393" customFormat="1" ht="13.5"/>
    <row r="60" s="393" customFormat="1" ht="13.5"/>
    <row r="61" s="393" customFormat="1" ht="13.5"/>
    <row r="62" s="393" customFormat="1" ht="13.5"/>
    <row r="63" s="393" customFormat="1" ht="13.5"/>
    <row r="64" s="393" customFormat="1" ht="13.5"/>
    <row r="65" s="393" customFormat="1" ht="13.5"/>
    <row r="66" s="393" customFormat="1" ht="13.5"/>
    <row r="67" s="393" customFormat="1" ht="13.5"/>
    <row r="68" s="393" customFormat="1" ht="13.5"/>
    <row r="69" s="393" customFormat="1" ht="13.5"/>
    <row r="70" s="393" customFormat="1" ht="13.5"/>
    <row r="71" s="393" customFormat="1" ht="13.5"/>
    <row r="72" s="393" customFormat="1" ht="13.5"/>
    <row r="73" s="393" customFormat="1" ht="13.5"/>
    <row r="74" s="393" customFormat="1" ht="13.5"/>
    <row r="75" s="393" customFormat="1" ht="13.5"/>
    <row r="76" s="393" customFormat="1" ht="13.5"/>
    <row r="77" s="393" customFormat="1" ht="13.5"/>
    <row r="78" s="393" customFormat="1" ht="13.5"/>
    <row r="79" s="393" customFormat="1" ht="13.5"/>
    <row r="80" s="393" customFormat="1" ht="13.5"/>
    <row r="81" s="393" customFormat="1" ht="13.5"/>
    <row r="82" s="393" customFormat="1" ht="13.5"/>
    <row r="83" s="393" customFormat="1" ht="13.5"/>
    <row r="84" s="393" customFormat="1" ht="13.5"/>
    <row r="85" s="393" customFormat="1" ht="13.5"/>
    <row r="86" s="393" customFormat="1" ht="13.5"/>
    <row r="87" s="393" customFormat="1" ht="13.5"/>
    <row r="88" s="393" customFormat="1" ht="13.5"/>
    <row r="89" s="393" customFormat="1" ht="13.5"/>
    <row r="90" s="393" customFormat="1" ht="13.5"/>
    <row r="91" s="393" customFormat="1" ht="13.5"/>
    <row r="92" s="393" customFormat="1" ht="13.5"/>
    <row r="93" s="393" customFormat="1" ht="13.5"/>
    <row r="94" s="393" customFormat="1" ht="13.5"/>
    <row r="95" s="393" customFormat="1" ht="13.5"/>
    <row r="96" s="393" customFormat="1" ht="13.5"/>
    <row r="97" s="393" customFormat="1" ht="13.5"/>
    <row r="98" s="393" customFormat="1" ht="13.5"/>
    <row r="99" s="393" customFormat="1" ht="13.5"/>
    <row r="100" s="393" customFormat="1" ht="13.5"/>
    <row r="101" s="393" customFormat="1" ht="13.5"/>
    <row r="102" s="393" customFormat="1" ht="13.5"/>
    <row r="103" s="393" customFormat="1" ht="13.5"/>
    <row r="104" s="393" customFormat="1" ht="13.5"/>
    <row r="105" s="393" customFormat="1" ht="13.5"/>
    <row r="106" s="393" customFormat="1" ht="13.5"/>
    <row r="107" s="393" customFormat="1" ht="13.5"/>
    <row r="108" s="393" customFormat="1" ht="13.5"/>
    <row r="109" s="393" customFormat="1" ht="13.5"/>
    <row r="110" s="393" customFormat="1" ht="13.5"/>
    <row r="111" s="393" customFormat="1" ht="13.5"/>
    <row r="112" s="393" customFormat="1" ht="13.5"/>
    <row r="113" s="393" customFormat="1" ht="13.5"/>
    <row r="114" s="393" customFormat="1" ht="13.5"/>
    <row r="115" s="393" customFormat="1" ht="13.5"/>
    <row r="116" s="393" customFormat="1" ht="13.5"/>
    <row r="117" s="393" customFormat="1" ht="13.5"/>
    <row r="118" s="393" customFormat="1" ht="13.5"/>
    <row r="119" s="393" customFormat="1" ht="13.5"/>
    <row r="120" s="393" customFormat="1" ht="13.5"/>
    <row r="121" s="393" customFormat="1" ht="13.5"/>
    <row r="122" s="393" customFormat="1" ht="13.5"/>
    <row r="123" s="393" customFormat="1" ht="13.5"/>
    <row r="124" s="393" customFormat="1" ht="13.5"/>
    <row r="125" s="393" customFormat="1" ht="13.5"/>
    <row r="126" s="393" customFormat="1" ht="13.5"/>
    <row r="127" s="393" customFormat="1" ht="13.5"/>
    <row r="128" s="393" customFormat="1" ht="13.5"/>
    <row r="129" s="393" customFormat="1" ht="13.5"/>
    <row r="130" s="393" customFormat="1" ht="13.5"/>
    <row r="131" s="393" customFormat="1" ht="13.5"/>
    <row r="132" s="393" customFormat="1" ht="13.5"/>
    <row r="133" s="393" customFormat="1" ht="13.5"/>
    <row r="134" s="393" customFormat="1" ht="13.5"/>
    <row r="135" s="393" customFormat="1" ht="13.5"/>
    <row r="136" s="393" customFormat="1" ht="13.5"/>
    <row r="137" s="393" customFormat="1" ht="13.5"/>
    <row r="138" s="393" customFormat="1" ht="13.5"/>
    <row r="139" s="393" customFormat="1" ht="13.5"/>
    <row r="140" s="393" customFormat="1" ht="13.5"/>
    <row r="141" s="393" customFormat="1" ht="13.5"/>
    <row r="142" s="393" customFormat="1" ht="13.5"/>
    <row r="143" s="393" customFormat="1" ht="13.5"/>
    <row r="144" s="393" customFormat="1" ht="13.5"/>
    <row r="145" s="393" customFormat="1" ht="13.5"/>
  </sheetData>
  <sheetProtection/>
  <mergeCells count="4">
    <mergeCell ref="C1:D1"/>
    <mergeCell ref="A4:A5"/>
    <mergeCell ref="B4:B5"/>
    <mergeCell ref="C4:D4"/>
  </mergeCells>
  <printOptions/>
  <pageMargins left="0.75" right="0.21" top="0.97" bottom="0.46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10.99609375" style="218" customWidth="1"/>
    <col min="2" max="2" width="9.4453125" style="218" customWidth="1"/>
    <col min="3" max="11" width="10.5546875" style="218" customWidth="1"/>
    <col min="12" max="12" width="7.4453125" style="218" customWidth="1"/>
    <col min="13" max="13" width="10.21484375" style="218" customWidth="1"/>
    <col min="14" max="14" width="8.88671875" style="218" customWidth="1"/>
    <col min="15" max="15" width="9.10546875" style="218" customWidth="1"/>
    <col min="16" max="16384" width="8.88671875" style="218" customWidth="1"/>
  </cols>
  <sheetData>
    <row r="1" spans="10:26" s="211" customFormat="1" ht="23.25" customHeight="1">
      <c r="J1" s="212"/>
      <c r="K1" s="212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1:26" s="211" customFormat="1" ht="23.25" customHeight="1">
      <c r="A2" s="212" t="s">
        <v>376</v>
      </c>
      <c r="D2" s="212"/>
      <c r="J2" s="212"/>
      <c r="K2" s="212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</row>
    <row r="3" spans="1:26" s="211" customFormat="1" ht="18.75" customHeight="1">
      <c r="A3" s="213"/>
      <c r="B3" s="213"/>
      <c r="C3" s="213"/>
      <c r="D3" s="213"/>
      <c r="E3" s="213"/>
      <c r="F3" s="213"/>
      <c r="G3" s="213"/>
      <c r="H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</row>
    <row r="4" spans="1:26" s="215" customFormat="1" ht="22.5" customHeight="1">
      <c r="A4" s="197" t="s">
        <v>153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</row>
    <row r="5" spans="1:26" s="208" customFormat="1" ht="17.25" customHeight="1">
      <c r="A5" s="614" t="s">
        <v>398</v>
      </c>
      <c r="B5" s="615" t="s">
        <v>399</v>
      </c>
      <c r="C5" s="615" t="s">
        <v>400</v>
      </c>
      <c r="D5" s="615"/>
      <c r="E5" s="615"/>
      <c r="F5" s="615"/>
      <c r="G5" s="615"/>
      <c r="H5" s="615"/>
      <c r="I5" s="615"/>
      <c r="J5" s="615"/>
      <c r="K5" s="615"/>
      <c r="L5" s="616" t="s">
        <v>401</v>
      </c>
      <c r="M5" s="619" t="s">
        <v>402</v>
      </c>
      <c r="N5" s="622" t="s">
        <v>403</v>
      </c>
      <c r="O5" s="623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</row>
    <row r="6" spans="1:26" s="208" customFormat="1" ht="17.25" customHeight="1">
      <c r="A6" s="614"/>
      <c r="B6" s="615"/>
      <c r="C6" s="626" t="s">
        <v>404</v>
      </c>
      <c r="D6" s="615"/>
      <c r="E6" s="615"/>
      <c r="F6" s="626" t="s">
        <v>405</v>
      </c>
      <c r="G6" s="615"/>
      <c r="H6" s="615"/>
      <c r="I6" s="626" t="s">
        <v>406</v>
      </c>
      <c r="J6" s="615"/>
      <c r="K6" s="615"/>
      <c r="L6" s="617"/>
      <c r="M6" s="620"/>
      <c r="N6" s="624"/>
      <c r="O6" s="625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</row>
    <row r="7" spans="1:26" s="208" customFormat="1" ht="17.25" customHeight="1">
      <c r="A7" s="614"/>
      <c r="B7" s="615"/>
      <c r="C7" s="222" t="s">
        <v>9</v>
      </c>
      <c r="D7" s="190" t="s">
        <v>13</v>
      </c>
      <c r="E7" s="190" t="s">
        <v>14</v>
      </c>
      <c r="F7" s="222" t="s">
        <v>9</v>
      </c>
      <c r="G7" s="190" t="s">
        <v>13</v>
      </c>
      <c r="H7" s="190" t="s">
        <v>14</v>
      </c>
      <c r="I7" s="223"/>
      <c r="J7" s="190" t="s">
        <v>13</v>
      </c>
      <c r="K7" s="190" t="s">
        <v>14</v>
      </c>
      <c r="L7" s="618"/>
      <c r="M7" s="621"/>
      <c r="N7" s="222"/>
      <c r="O7" s="198" t="s">
        <v>407</v>
      </c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</row>
    <row r="8" spans="1:15" s="208" customFormat="1" ht="21" customHeight="1">
      <c r="A8" s="191" t="s">
        <v>243</v>
      </c>
      <c r="B8" s="185">
        <v>894969</v>
      </c>
      <c r="C8" s="185">
        <v>2512604</v>
      </c>
      <c r="D8" s="185">
        <v>1258148</v>
      </c>
      <c r="E8" s="185">
        <v>1254456</v>
      </c>
      <c r="F8" s="185">
        <v>2492724</v>
      </c>
      <c r="G8" s="185">
        <v>1246873</v>
      </c>
      <c r="H8" s="185">
        <v>1245851</v>
      </c>
      <c r="I8" s="185">
        <v>19880</v>
      </c>
      <c r="J8" s="185">
        <v>11275</v>
      </c>
      <c r="K8" s="185">
        <v>8605</v>
      </c>
      <c r="L8" s="186">
        <v>2.8074726610642378</v>
      </c>
      <c r="M8" s="185">
        <v>232500</v>
      </c>
      <c r="N8" s="185">
        <v>2841.987331749802</v>
      </c>
      <c r="O8" s="26">
        <v>884.1</v>
      </c>
    </row>
    <row r="9" spans="1:15" s="208" customFormat="1" ht="21" customHeight="1">
      <c r="A9" s="191" t="s">
        <v>354</v>
      </c>
      <c r="B9" s="185">
        <v>906470</v>
      </c>
      <c r="C9" s="185">
        <v>2509187</v>
      </c>
      <c r="D9" s="185">
        <v>1254593</v>
      </c>
      <c r="E9" s="185">
        <v>1254594</v>
      </c>
      <c r="F9" s="185">
        <v>2489781</v>
      </c>
      <c r="G9" s="185">
        <v>1243878</v>
      </c>
      <c r="H9" s="185">
        <v>1245903</v>
      </c>
      <c r="I9" s="185">
        <v>19406</v>
      </c>
      <c r="J9" s="185">
        <v>10715</v>
      </c>
      <c r="K9" s="185">
        <v>8691</v>
      </c>
      <c r="L9" s="186">
        <v>2.7680860922038235</v>
      </c>
      <c r="M9" s="185">
        <v>242370</v>
      </c>
      <c r="N9" s="185">
        <v>2838.2220864863643</v>
      </c>
      <c r="O9" s="26">
        <v>884.07</v>
      </c>
    </row>
    <row r="10" spans="1:15" s="208" customFormat="1" ht="21" customHeight="1">
      <c r="A10" s="191" t="s">
        <v>373</v>
      </c>
      <c r="B10" s="185">
        <v>934598</v>
      </c>
      <c r="C10" s="185">
        <v>2532077</v>
      </c>
      <c r="D10" s="185">
        <v>1266569</v>
      </c>
      <c r="E10" s="185">
        <v>1265508</v>
      </c>
      <c r="F10" s="185">
        <v>2511676</v>
      </c>
      <c r="G10" s="185">
        <v>1255245</v>
      </c>
      <c r="H10" s="185">
        <v>1256431</v>
      </c>
      <c r="I10" s="185">
        <v>20401</v>
      </c>
      <c r="J10" s="185">
        <v>11324</v>
      </c>
      <c r="K10" s="185">
        <v>9077</v>
      </c>
      <c r="L10" s="186">
        <v>2.7092685839259234</v>
      </c>
      <c r="M10" s="185">
        <v>252084</v>
      </c>
      <c r="N10" s="185">
        <v>2864.0489090477217</v>
      </c>
      <c r="O10" s="186">
        <v>884.09</v>
      </c>
    </row>
    <row r="11" spans="1:15" s="208" customFormat="1" ht="21" customHeight="1">
      <c r="A11" s="191" t="s">
        <v>378</v>
      </c>
      <c r="B11" s="185">
        <v>940770</v>
      </c>
      <c r="C11" s="185">
        <v>2529285</v>
      </c>
      <c r="D11" s="185">
        <v>1264028</v>
      </c>
      <c r="E11" s="185">
        <v>1265257</v>
      </c>
      <c r="F11" s="185">
        <v>2507271</v>
      </c>
      <c r="G11" s="185">
        <v>1251577</v>
      </c>
      <c r="H11" s="185">
        <v>1255694</v>
      </c>
      <c r="I11" s="185">
        <v>22014</v>
      </c>
      <c r="J11" s="185">
        <v>12451</v>
      </c>
      <c r="K11" s="185">
        <v>9563</v>
      </c>
      <c r="L11" s="186">
        <v>2.688526419847572</v>
      </c>
      <c r="M11" s="185">
        <v>260038</v>
      </c>
      <c r="N11" s="185">
        <v>2862.218223791418</v>
      </c>
      <c r="O11" s="186">
        <v>883.68</v>
      </c>
    </row>
    <row r="12" spans="1:15" s="208" customFormat="1" ht="21" customHeight="1">
      <c r="A12" s="191" t="s">
        <v>408</v>
      </c>
      <c r="B12" s="185">
        <v>948652</v>
      </c>
      <c r="C12" s="185">
        <v>2527566</v>
      </c>
      <c r="D12" s="185">
        <v>1261529</v>
      </c>
      <c r="E12" s="185">
        <v>1266037</v>
      </c>
      <c r="F12" s="185">
        <v>2505644</v>
      </c>
      <c r="G12" s="185">
        <v>1249320</v>
      </c>
      <c r="H12" s="185">
        <v>1256324</v>
      </c>
      <c r="I12" s="185">
        <v>21922</v>
      </c>
      <c r="J12" s="185">
        <v>12209</v>
      </c>
      <c r="K12" s="185">
        <v>9713</v>
      </c>
      <c r="L12" s="186">
        <v>2.6643763993540306</v>
      </c>
      <c r="M12" s="185">
        <v>274152</v>
      </c>
      <c r="N12" s="185">
        <v>2860.43479736994</v>
      </c>
      <c r="O12" s="186">
        <v>883.63</v>
      </c>
    </row>
    <row r="13" spans="1:15" s="208" customFormat="1" ht="21" customHeight="1">
      <c r="A13" s="191" t="s">
        <v>409</v>
      </c>
      <c r="B13" s="185">
        <f>SUM(B15:B22)</f>
        <v>960265</v>
      </c>
      <c r="C13" s="185">
        <f aca="true" t="shared" si="0" ref="C13:M13">SUM(C15:C22)</f>
        <v>2524890</v>
      </c>
      <c r="D13" s="185">
        <f t="shared" si="0"/>
        <v>1259143</v>
      </c>
      <c r="E13" s="185">
        <f t="shared" si="0"/>
        <v>1265747</v>
      </c>
      <c r="F13" s="185">
        <f t="shared" si="0"/>
        <v>2501588</v>
      </c>
      <c r="G13" s="185">
        <f t="shared" si="0"/>
        <v>1246071</v>
      </c>
      <c r="H13" s="185">
        <f t="shared" si="0"/>
        <v>1255517</v>
      </c>
      <c r="I13" s="185">
        <f t="shared" si="0"/>
        <v>23302</v>
      </c>
      <c r="J13" s="185">
        <f t="shared" si="0"/>
        <v>13072</v>
      </c>
      <c r="K13" s="185">
        <f t="shared" si="0"/>
        <v>10230</v>
      </c>
      <c r="L13" s="186">
        <f aca="true" t="shared" si="1" ref="L13:L22">C13/B13</f>
        <v>2.629367934892972</v>
      </c>
      <c r="M13" s="185">
        <f t="shared" si="0"/>
        <v>289246</v>
      </c>
      <c r="N13" s="185">
        <f>C13/O13</f>
        <v>2857.2447039652366</v>
      </c>
      <c r="O13" s="186">
        <f>SUM(O15:O22)</f>
        <v>883.68</v>
      </c>
    </row>
    <row r="14" spans="1:15" s="208" customFormat="1" ht="12.75" customHeight="1">
      <c r="A14" s="192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6"/>
      <c r="M14" s="185"/>
      <c r="N14" s="185"/>
      <c r="O14" s="187"/>
    </row>
    <row r="15" spans="1:15" s="208" customFormat="1" ht="21" customHeight="1">
      <c r="A15" s="191" t="s">
        <v>410</v>
      </c>
      <c r="B15" s="185">
        <v>35780</v>
      </c>
      <c r="C15" s="185">
        <f>SUM(D15:E15)</f>
        <v>76963</v>
      </c>
      <c r="D15" s="185">
        <f>SUM(G15+J15)</f>
        <v>37604</v>
      </c>
      <c r="E15" s="185">
        <f>SUM(H15+K15)</f>
        <v>39359</v>
      </c>
      <c r="F15" s="185">
        <f>SUM(G15:H15)</f>
        <v>76246</v>
      </c>
      <c r="G15" s="185">
        <v>37276</v>
      </c>
      <c r="H15" s="185">
        <v>38970</v>
      </c>
      <c r="I15" s="185">
        <f>SUM(J15:K15)</f>
        <v>717</v>
      </c>
      <c r="J15" s="185">
        <v>328</v>
      </c>
      <c r="K15" s="185">
        <v>389</v>
      </c>
      <c r="L15" s="186">
        <f t="shared" si="1"/>
        <v>2.151006148686417</v>
      </c>
      <c r="M15" s="188">
        <v>14053</v>
      </c>
      <c r="N15" s="188">
        <f aca="true" t="shared" si="2" ref="N15:N21">C15/O15</f>
        <v>10901.27478753541</v>
      </c>
      <c r="O15" s="224">
        <v>7.06</v>
      </c>
    </row>
    <row r="16" spans="1:15" s="208" customFormat="1" ht="21" customHeight="1">
      <c r="A16" s="191" t="s">
        <v>411</v>
      </c>
      <c r="B16" s="185">
        <v>138851</v>
      </c>
      <c r="C16" s="185">
        <f aca="true" t="shared" si="3" ref="C16:C22">SUM(D16:E16)</f>
        <v>345347</v>
      </c>
      <c r="D16" s="185">
        <f aca="true" t="shared" si="4" ref="D16:E22">SUM(G16+J16)</f>
        <v>172222</v>
      </c>
      <c r="E16" s="185">
        <f t="shared" si="4"/>
        <v>173125</v>
      </c>
      <c r="F16" s="185">
        <f aca="true" t="shared" si="5" ref="F16:F22">SUM(G16:H16)</f>
        <v>343802</v>
      </c>
      <c r="G16" s="185">
        <v>171738</v>
      </c>
      <c r="H16" s="185">
        <v>172064</v>
      </c>
      <c r="I16" s="185">
        <f aca="true" t="shared" si="6" ref="I16:I22">SUM(J16:K16)</f>
        <v>1545</v>
      </c>
      <c r="J16" s="185">
        <v>484</v>
      </c>
      <c r="K16" s="185">
        <v>1061</v>
      </c>
      <c r="L16" s="186">
        <f t="shared" si="1"/>
        <v>2.487176901858827</v>
      </c>
      <c r="M16" s="188">
        <v>48748</v>
      </c>
      <c r="N16" s="188">
        <f t="shared" si="2"/>
        <v>1895.220063659313</v>
      </c>
      <c r="O16" s="224">
        <v>182.22</v>
      </c>
    </row>
    <row r="17" spans="1:15" s="208" customFormat="1" ht="21" customHeight="1">
      <c r="A17" s="191" t="s">
        <v>412</v>
      </c>
      <c r="B17" s="185">
        <v>90793</v>
      </c>
      <c r="C17" s="185">
        <f t="shared" si="3"/>
        <v>217550</v>
      </c>
      <c r="D17" s="185">
        <f t="shared" si="4"/>
        <v>110392</v>
      </c>
      <c r="E17" s="185">
        <f t="shared" si="4"/>
        <v>107158</v>
      </c>
      <c r="F17" s="185">
        <f t="shared" si="5"/>
        <v>215399</v>
      </c>
      <c r="G17" s="185">
        <v>109196</v>
      </c>
      <c r="H17" s="185">
        <v>106203</v>
      </c>
      <c r="I17" s="185">
        <f t="shared" si="6"/>
        <v>2151</v>
      </c>
      <c r="J17" s="185">
        <v>1196</v>
      </c>
      <c r="K17" s="185">
        <v>955</v>
      </c>
      <c r="L17" s="186">
        <f t="shared" si="1"/>
        <v>2.3961098322557906</v>
      </c>
      <c r="M17" s="188">
        <v>29148</v>
      </c>
      <c r="N17" s="188">
        <v>12445</v>
      </c>
      <c r="O17" s="224">
        <v>17.48</v>
      </c>
    </row>
    <row r="18" spans="1:15" s="208" customFormat="1" ht="21" customHeight="1">
      <c r="A18" s="191" t="s">
        <v>413</v>
      </c>
      <c r="B18" s="185">
        <v>75038</v>
      </c>
      <c r="C18" s="185">
        <f t="shared" si="3"/>
        <v>167020</v>
      </c>
      <c r="D18" s="185">
        <f t="shared" si="4"/>
        <v>81398</v>
      </c>
      <c r="E18" s="185">
        <f t="shared" si="4"/>
        <v>85622</v>
      </c>
      <c r="F18" s="185">
        <f t="shared" si="5"/>
        <v>166062</v>
      </c>
      <c r="G18" s="185">
        <v>81060</v>
      </c>
      <c r="H18" s="185">
        <v>85002</v>
      </c>
      <c r="I18" s="185">
        <f t="shared" si="6"/>
        <v>958</v>
      </c>
      <c r="J18" s="185">
        <v>338</v>
      </c>
      <c r="K18" s="185">
        <v>620</v>
      </c>
      <c r="L18" s="186">
        <f t="shared" si="1"/>
        <v>2.225805591833471</v>
      </c>
      <c r="M18" s="188">
        <v>27208</v>
      </c>
      <c r="N18" s="188">
        <v>9576</v>
      </c>
      <c r="O18" s="224">
        <v>17.44</v>
      </c>
    </row>
    <row r="19" spans="1:15" s="208" customFormat="1" ht="21" customHeight="1">
      <c r="A19" s="191" t="s">
        <v>414</v>
      </c>
      <c r="B19" s="185">
        <v>165041</v>
      </c>
      <c r="C19" s="185">
        <f t="shared" si="3"/>
        <v>448841</v>
      </c>
      <c r="D19" s="185">
        <f t="shared" si="4"/>
        <v>224974</v>
      </c>
      <c r="E19" s="185">
        <f t="shared" si="4"/>
        <v>223867</v>
      </c>
      <c r="F19" s="185">
        <f t="shared" si="5"/>
        <v>444359</v>
      </c>
      <c r="G19" s="185">
        <v>222780</v>
      </c>
      <c r="H19" s="185">
        <v>221579</v>
      </c>
      <c r="I19" s="185">
        <f t="shared" si="6"/>
        <v>4482</v>
      </c>
      <c r="J19" s="185">
        <v>2194</v>
      </c>
      <c r="K19" s="185">
        <v>2288</v>
      </c>
      <c r="L19" s="186">
        <f t="shared" si="1"/>
        <v>2.7195727122351414</v>
      </c>
      <c r="M19" s="188">
        <v>44732</v>
      </c>
      <c r="N19" s="188">
        <v>4770</v>
      </c>
      <c r="O19" s="224">
        <v>94.08</v>
      </c>
    </row>
    <row r="20" spans="1:15" s="208" customFormat="1" ht="21" customHeight="1">
      <c r="A20" s="191" t="s">
        <v>53</v>
      </c>
      <c r="B20" s="185">
        <v>164518</v>
      </c>
      <c r="C20" s="185">
        <f t="shared" si="3"/>
        <v>462471</v>
      </c>
      <c r="D20" s="185">
        <f t="shared" si="4"/>
        <v>226614</v>
      </c>
      <c r="E20" s="185">
        <f t="shared" si="4"/>
        <v>235857</v>
      </c>
      <c r="F20" s="185">
        <f t="shared" si="5"/>
        <v>461004</v>
      </c>
      <c r="G20" s="185">
        <v>225950</v>
      </c>
      <c r="H20" s="185">
        <v>235054</v>
      </c>
      <c r="I20" s="185">
        <f t="shared" si="6"/>
        <v>1467</v>
      </c>
      <c r="J20" s="185">
        <v>664</v>
      </c>
      <c r="K20" s="185">
        <v>803</v>
      </c>
      <c r="L20" s="186">
        <f t="shared" si="1"/>
        <v>2.8110662663052066</v>
      </c>
      <c r="M20" s="188">
        <v>50962</v>
      </c>
      <c r="N20" s="188">
        <v>6048</v>
      </c>
      <c r="O20" s="224">
        <v>76.46</v>
      </c>
    </row>
    <row r="21" spans="1:15" s="208" customFormat="1" ht="21" customHeight="1">
      <c r="A21" s="191" t="s">
        <v>55</v>
      </c>
      <c r="B21" s="185">
        <v>222326</v>
      </c>
      <c r="C21" s="185">
        <f t="shared" si="3"/>
        <v>618613</v>
      </c>
      <c r="D21" s="185">
        <f t="shared" si="4"/>
        <v>309153</v>
      </c>
      <c r="E21" s="185">
        <f t="shared" si="4"/>
        <v>309460</v>
      </c>
      <c r="F21" s="185">
        <f t="shared" si="5"/>
        <v>610358</v>
      </c>
      <c r="G21" s="185">
        <v>303952</v>
      </c>
      <c r="H21" s="185">
        <v>306406</v>
      </c>
      <c r="I21" s="185">
        <f t="shared" si="6"/>
        <v>8255</v>
      </c>
      <c r="J21" s="185">
        <v>5201</v>
      </c>
      <c r="K21" s="185">
        <v>3054</v>
      </c>
      <c r="L21" s="186">
        <f t="shared" si="1"/>
        <v>2.782459091604221</v>
      </c>
      <c r="M21" s="188">
        <v>54500</v>
      </c>
      <c r="N21" s="188">
        <f t="shared" si="2"/>
        <v>9923.21142123837</v>
      </c>
      <c r="O21" s="224">
        <v>62.34</v>
      </c>
    </row>
    <row r="22" spans="1:15" s="208" customFormat="1" ht="21" customHeight="1">
      <c r="A22" s="196" t="s">
        <v>56</v>
      </c>
      <c r="B22" s="225">
        <v>67918</v>
      </c>
      <c r="C22" s="189">
        <f t="shared" si="3"/>
        <v>188085</v>
      </c>
      <c r="D22" s="189">
        <f t="shared" si="4"/>
        <v>96786</v>
      </c>
      <c r="E22" s="189">
        <f t="shared" si="4"/>
        <v>91299</v>
      </c>
      <c r="F22" s="189">
        <f t="shared" si="5"/>
        <v>184358</v>
      </c>
      <c r="G22" s="189">
        <v>94119</v>
      </c>
      <c r="H22" s="189">
        <v>90239</v>
      </c>
      <c r="I22" s="189">
        <f t="shared" si="6"/>
        <v>3727</v>
      </c>
      <c r="J22" s="189">
        <v>2667</v>
      </c>
      <c r="K22" s="189">
        <v>1060</v>
      </c>
      <c r="L22" s="226">
        <f t="shared" si="1"/>
        <v>2.769295326717512</v>
      </c>
      <c r="M22" s="184">
        <v>19895</v>
      </c>
      <c r="N22" s="184">
        <v>440</v>
      </c>
      <c r="O22" s="227">
        <v>426.6</v>
      </c>
    </row>
    <row r="23" spans="1:15" s="211" customFormat="1" ht="16.5" customHeight="1">
      <c r="A23" s="210" t="s">
        <v>348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</row>
    <row r="24" spans="1:15" s="211" customFormat="1" ht="16.5" customHeight="1">
      <c r="A24" s="217" t="s">
        <v>345</v>
      </c>
      <c r="B24" s="213"/>
      <c r="C24" s="213"/>
      <c r="D24" s="213"/>
      <c r="E24" s="213"/>
      <c r="F24" s="213"/>
      <c r="G24" s="213"/>
      <c r="H24" s="213"/>
      <c r="I24" s="213"/>
      <c r="J24" s="213"/>
      <c r="O24" s="216"/>
    </row>
    <row r="25" spans="1:15" ht="16.5" customHeight="1">
      <c r="A25" s="217" t="s">
        <v>346</v>
      </c>
      <c r="O25" s="216"/>
    </row>
    <row r="26" ht="16.5" customHeight="1">
      <c r="A26" s="219" t="s">
        <v>347</v>
      </c>
    </row>
  </sheetData>
  <sheetProtection/>
  <mergeCells count="9">
    <mergeCell ref="A5:A7"/>
    <mergeCell ref="B5:B7"/>
    <mergeCell ref="C5:K5"/>
    <mergeCell ref="L5:L7"/>
    <mergeCell ref="M5:M7"/>
    <mergeCell ref="N5:O6"/>
    <mergeCell ref="C6:E6"/>
    <mergeCell ref="F6:H6"/>
    <mergeCell ref="I6:K6"/>
  </mergeCells>
  <printOptions/>
  <pageMargins left="0.17" right="0.16" top="0.47" bottom="0.28" header="0.57" footer="0.2"/>
  <pageSetup horizontalDpi="300" verticalDpi="3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M374"/>
  <sheetViews>
    <sheetView zoomScalePageLayoutView="0" workbookViewId="0" topLeftCell="A1">
      <pane xSplit="1" ySplit="6" topLeftCell="B7" activePane="bottomRight" state="frozen"/>
      <selection pane="topLeft" activeCell="A4" sqref="A4:A6"/>
      <selection pane="topRight" activeCell="A4" sqref="A4:A6"/>
      <selection pane="bottomLeft" activeCell="A4" sqref="A4:A6"/>
      <selection pane="bottomRight" activeCell="A2" sqref="A2"/>
    </sheetView>
  </sheetViews>
  <sheetFormatPr defaultColWidth="8.88671875" defaultRowHeight="13.5"/>
  <cols>
    <col min="1" max="1" width="7.88671875" style="33" customWidth="1"/>
    <col min="2" max="2" width="8.21484375" style="33" customWidth="1"/>
    <col min="3" max="3" width="11.6640625" style="33" customWidth="1"/>
    <col min="4" max="4" width="8.21484375" style="33" customWidth="1"/>
    <col min="5" max="5" width="10.88671875" style="33" customWidth="1"/>
    <col min="6" max="6" width="7.6640625" style="33" customWidth="1"/>
    <col min="7" max="7" width="9.3359375" style="33" customWidth="1"/>
    <col min="8" max="8" width="10.6640625" style="33" customWidth="1"/>
    <col min="9" max="9" width="8.3359375" style="33" customWidth="1"/>
    <col min="10" max="10" width="7.3359375" style="33" customWidth="1"/>
    <col min="11" max="11" width="7.99609375" style="33" customWidth="1"/>
    <col min="12" max="12" width="7.21484375" style="33" customWidth="1"/>
    <col min="13" max="13" width="8.6640625" style="33" customWidth="1"/>
    <col min="14" max="14" width="9.4453125" style="33" customWidth="1"/>
    <col min="15" max="15" width="6.77734375" style="33" customWidth="1"/>
    <col min="16" max="16" width="8.4453125" style="33" customWidth="1"/>
    <col min="17" max="17" width="7.99609375" style="33" customWidth="1"/>
    <col min="18" max="18" width="9.99609375" style="33" customWidth="1"/>
    <col min="19" max="16384" width="8.88671875" style="33" customWidth="1"/>
  </cols>
  <sheetData>
    <row r="1" spans="5:10" s="16" customFormat="1" ht="21.75" customHeight="1">
      <c r="E1" s="53" t="s">
        <v>544</v>
      </c>
      <c r="F1" s="53"/>
      <c r="G1" s="53"/>
      <c r="H1" s="53"/>
      <c r="I1" s="53"/>
      <c r="J1" s="53"/>
    </row>
    <row r="2" spans="1:2" s="16" customFormat="1" ht="24" customHeight="1">
      <c r="A2" s="17"/>
      <c r="B2" s="17"/>
    </row>
    <row r="3" spans="1:2" s="55" customFormat="1" ht="17.25" customHeight="1">
      <c r="A3" s="131" t="s">
        <v>543</v>
      </c>
      <c r="B3" s="131"/>
    </row>
    <row r="4" spans="1:18" s="102" customFormat="1" ht="16.5" customHeight="1">
      <c r="A4" s="643" t="s">
        <v>542</v>
      </c>
      <c r="B4" s="645" t="s">
        <v>541</v>
      </c>
      <c r="C4" s="643" t="s">
        <v>540</v>
      </c>
      <c r="D4" s="654" t="s">
        <v>295</v>
      </c>
      <c r="E4" s="674" t="s">
        <v>296</v>
      </c>
      <c r="F4" s="675"/>
      <c r="G4" s="675"/>
      <c r="H4" s="675"/>
      <c r="I4" s="675"/>
      <c r="J4" s="675"/>
      <c r="K4" s="675"/>
      <c r="L4" s="675"/>
      <c r="M4" s="676"/>
      <c r="N4" s="674" t="s">
        <v>297</v>
      </c>
      <c r="O4" s="675"/>
      <c r="P4" s="675"/>
      <c r="Q4" s="676"/>
      <c r="R4" s="653" t="s">
        <v>298</v>
      </c>
    </row>
    <row r="5" spans="1:18" s="102" customFormat="1" ht="16.5" customHeight="1">
      <c r="A5" s="643"/>
      <c r="B5" s="705"/>
      <c r="C5" s="643"/>
      <c r="D5" s="706"/>
      <c r="E5" s="699" t="s">
        <v>299</v>
      </c>
      <c r="F5" s="700"/>
      <c r="G5" s="700"/>
      <c r="H5" s="701"/>
      <c r="I5" s="699" t="s">
        <v>300</v>
      </c>
      <c r="J5" s="700"/>
      <c r="K5" s="700"/>
      <c r="L5" s="701"/>
      <c r="M5" s="643" t="s">
        <v>301</v>
      </c>
      <c r="N5" s="702" t="s">
        <v>302</v>
      </c>
      <c r="O5" s="703"/>
      <c r="P5" s="704"/>
      <c r="Q5" s="654" t="s">
        <v>301</v>
      </c>
      <c r="R5" s="674"/>
    </row>
    <row r="6" spans="1:18" s="102" customFormat="1" ht="33" customHeight="1">
      <c r="A6" s="643"/>
      <c r="B6" s="647"/>
      <c r="C6" s="643"/>
      <c r="D6" s="655"/>
      <c r="E6" s="57"/>
      <c r="F6" s="56" t="s">
        <v>303</v>
      </c>
      <c r="G6" s="56" t="s">
        <v>304</v>
      </c>
      <c r="H6" s="56" t="s">
        <v>305</v>
      </c>
      <c r="I6" s="61"/>
      <c r="J6" s="56" t="s">
        <v>306</v>
      </c>
      <c r="K6" s="59" t="s">
        <v>307</v>
      </c>
      <c r="L6" s="59" t="s">
        <v>308</v>
      </c>
      <c r="M6" s="643"/>
      <c r="N6" s="61"/>
      <c r="O6" s="56" t="s">
        <v>309</v>
      </c>
      <c r="P6" s="56" t="s">
        <v>310</v>
      </c>
      <c r="Q6" s="655"/>
      <c r="R6" s="674"/>
    </row>
    <row r="7" spans="1:18" s="55" customFormat="1" ht="21" customHeight="1">
      <c r="A7" s="376" t="s">
        <v>243</v>
      </c>
      <c r="B7" s="101" t="s">
        <v>139</v>
      </c>
      <c r="C7" s="272">
        <v>2512604</v>
      </c>
      <c r="D7" s="422">
        <v>884.1</v>
      </c>
      <c r="E7" s="272">
        <v>2448739</v>
      </c>
      <c r="F7" s="272">
        <v>0</v>
      </c>
      <c r="G7" s="272">
        <v>10267</v>
      </c>
      <c r="H7" s="272">
        <v>2438472</v>
      </c>
      <c r="I7" s="272">
        <v>0</v>
      </c>
      <c r="J7" s="272">
        <v>0</v>
      </c>
      <c r="K7" s="132">
        <v>0</v>
      </c>
      <c r="L7" s="418">
        <v>0</v>
      </c>
      <c r="M7" s="425">
        <v>390.45</v>
      </c>
      <c r="N7" s="132">
        <v>63865</v>
      </c>
      <c r="O7" s="427">
        <v>0</v>
      </c>
      <c r="P7" s="426">
        <v>63865</v>
      </c>
      <c r="Q7" s="425">
        <v>493.65</v>
      </c>
      <c r="R7" s="133">
        <v>97.4582146649452</v>
      </c>
    </row>
    <row r="8" spans="1:18" s="55" customFormat="1" ht="21" customHeight="1">
      <c r="A8" s="376" t="s">
        <v>354</v>
      </c>
      <c r="B8" s="101" t="s">
        <v>139</v>
      </c>
      <c r="C8" s="272">
        <v>2509187</v>
      </c>
      <c r="D8" s="422">
        <v>884.07</v>
      </c>
      <c r="E8" s="272">
        <v>2458824</v>
      </c>
      <c r="F8" s="272">
        <v>0</v>
      </c>
      <c r="G8" s="272">
        <v>10562</v>
      </c>
      <c r="H8" s="272">
        <v>2448262</v>
      </c>
      <c r="I8" s="272">
        <v>0</v>
      </c>
      <c r="J8" s="272">
        <v>0</v>
      </c>
      <c r="K8" s="132">
        <v>0</v>
      </c>
      <c r="L8" s="272">
        <v>0</v>
      </c>
      <c r="M8" s="425">
        <v>390.42</v>
      </c>
      <c r="N8" s="132">
        <v>50363</v>
      </c>
      <c r="O8" s="427">
        <v>0</v>
      </c>
      <c r="P8" s="426">
        <v>50363</v>
      </c>
      <c r="Q8" s="425">
        <v>493.65</v>
      </c>
      <c r="R8" s="133">
        <v>97.99285585331026</v>
      </c>
    </row>
    <row r="9" spans="1:18" s="55" customFormat="1" ht="21" customHeight="1">
      <c r="A9" s="376" t="s">
        <v>373</v>
      </c>
      <c r="B9" s="101" t="s">
        <v>139</v>
      </c>
      <c r="C9" s="272">
        <v>2532077</v>
      </c>
      <c r="D9" s="422">
        <v>884.1</v>
      </c>
      <c r="E9" s="272">
        <v>2482492</v>
      </c>
      <c r="F9" s="272">
        <v>0</v>
      </c>
      <c r="G9" s="272">
        <v>0</v>
      </c>
      <c r="H9" s="272">
        <v>2482492</v>
      </c>
      <c r="I9" s="272">
        <v>0</v>
      </c>
      <c r="J9" s="272">
        <v>0</v>
      </c>
      <c r="K9" s="132">
        <v>0</v>
      </c>
      <c r="L9" s="272">
        <v>0</v>
      </c>
      <c r="M9" s="425">
        <v>390.45</v>
      </c>
      <c r="N9" s="132">
        <v>49585</v>
      </c>
      <c r="O9" s="427">
        <v>0</v>
      </c>
      <c r="P9" s="426">
        <v>49585</v>
      </c>
      <c r="Q9" s="425">
        <v>493.65</v>
      </c>
      <c r="R9" s="134">
        <v>98.04172621922635</v>
      </c>
    </row>
    <row r="10" spans="1:18" s="55" customFormat="1" ht="21" customHeight="1">
      <c r="A10" s="376" t="s">
        <v>378</v>
      </c>
      <c r="B10" s="101" t="s">
        <v>139</v>
      </c>
      <c r="C10" s="272">
        <v>2529285</v>
      </c>
      <c r="D10" s="422">
        <v>883.683227</v>
      </c>
      <c r="E10" s="272">
        <v>2482202</v>
      </c>
      <c r="F10" s="272">
        <v>0</v>
      </c>
      <c r="G10" s="272">
        <v>0</v>
      </c>
      <c r="H10" s="272">
        <v>2482202</v>
      </c>
      <c r="I10" s="272">
        <v>0</v>
      </c>
      <c r="J10" s="272">
        <v>0</v>
      </c>
      <c r="K10" s="132">
        <v>0</v>
      </c>
      <c r="L10" s="272">
        <v>0</v>
      </c>
      <c r="M10" s="425">
        <v>392.78</v>
      </c>
      <c r="N10" s="132">
        <v>47656</v>
      </c>
      <c r="O10" s="135">
        <v>0</v>
      </c>
      <c r="P10" s="426">
        <v>47656</v>
      </c>
      <c r="Q10" s="425">
        <v>491.44</v>
      </c>
      <c r="R10" s="424">
        <v>98.13848577760118</v>
      </c>
    </row>
    <row r="11" spans="1:18" s="55" customFormat="1" ht="21" customHeight="1">
      <c r="A11" s="376" t="s">
        <v>408</v>
      </c>
      <c r="B11" s="101" t="s">
        <v>139</v>
      </c>
      <c r="C11" s="272">
        <v>2527566</v>
      </c>
      <c r="D11" s="422">
        <v>883.632421</v>
      </c>
      <c r="E11" s="272">
        <v>2484643</v>
      </c>
      <c r="F11" s="272">
        <v>0</v>
      </c>
      <c r="G11" s="272">
        <v>0</v>
      </c>
      <c r="H11" s="272">
        <v>2484643</v>
      </c>
      <c r="I11" s="272">
        <v>0</v>
      </c>
      <c r="J11" s="272">
        <v>0</v>
      </c>
      <c r="K11" s="132">
        <v>0</v>
      </c>
      <c r="L11" s="272">
        <v>0</v>
      </c>
      <c r="M11" s="136">
        <v>392.761776</v>
      </c>
      <c r="N11" s="132">
        <v>42923</v>
      </c>
      <c r="O11" s="135">
        <v>0</v>
      </c>
      <c r="P11" s="137">
        <v>42923</v>
      </c>
      <c r="Q11" s="136">
        <v>490.88</v>
      </c>
      <c r="R11" s="424">
        <v>98.30180497759504</v>
      </c>
    </row>
    <row r="12" spans="1:18" s="55" customFormat="1" ht="21" customHeight="1">
      <c r="A12" s="376" t="s">
        <v>397</v>
      </c>
      <c r="B12" s="101" t="s">
        <v>372</v>
      </c>
      <c r="C12" s="419">
        <f aca="true" t="shared" si="0" ref="C12:Q12">SUM(C14:C21)</f>
        <v>2524890</v>
      </c>
      <c r="D12" s="422">
        <f t="shared" si="0"/>
        <v>883.655783</v>
      </c>
      <c r="E12" s="419">
        <f t="shared" si="0"/>
        <v>2482516</v>
      </c>
      <c r="F12" s="272">
        <f t="shared" si="0"/>
        <v>0</v>
      </c>
      <c r="G12" s="272">
        <f t="shared" si="0"/>
        <v>0</v>
      </c>
      <c r="H12" s="272">
        <f t="shared" si="0"/>
        <v>2482516</v>
      </c>
      <c r="I12" s="272">
        <f t="shared" si="0"/>
        <v>0</v>
      </c>
      <c r="J12" s="272">
        <f t="shared" si="0"/>
        <v>0</v>
      </c>
      <c r="K12" s="272">
        <f t="shared" si="0"/>
        <v>0</v>
      </c>
      <c r="L12" s="272">
        <f t="shared" si="0"/>
        <v>0</v>
      </c>
      <c r="M12" s="422">
        <f t="shared" si="0"/>
        <v>392.755783</v>
      </c>
      <c r="N12" s="272">
        <f t="shared" si="0"/>
        <v>42374</v>
      </c>
      <c r="O12" s="272">
        <f t="shared" si="0"/>
        <v>0</v>
      </c>
      <c r="P12" s="272">
        <f t="shared" si="0"/>
        <v>42374</v>
      </c>
      <c r="Q12" s="422">
        <f t="shared" si="0"/>
        <v>490.9</v>
      </c>
      <c r="R12" s="420">
        <f>E12/C12*100</f>
        <v>98.32174867023909</v>
      </c>
    </row>
    <row r="13" spans="1:18" s="55" customFormat="1" ht="12" customHeight="1">
      <c r="A13" s="423" t="s">
        <v>9</v>
      </c>
      <c r="B13" s="101"/>
      <c r="C13" s="272"/>
      <c r="D13" s="422"/>
      <c r="E13" s="272"/>
      <c r="F13" s="272"/>
      <c r="G13" s="272"/>
      <c r="H13" s="272"/>
      <c r="I13" s="272"/>
      <c r="J13" s="272"/>
      <c r="K13" s="272"/>
      <c r="L13" s="272"/>
      <c r="M13" s="421"/>
      <c r="N13" s="304"/>
      <c r="O13" s="304"/>
      <c r="P13" s="304"/>
      <c r="Q13" s="421"/>
      <c r="R13" s="420"/>
    </row>
    <row r="14" spans="1:65" s="55" customFormat="1" ht="21" customHeight="1">
      <c r="A14" s="376" t="s">
        <v>67</v>
      </c>
      <c r="B14" s="101" t="s">
        <v>139</v>
      </c>
      <c r="C14" s="419">
        <v>76963</v>
      </c>
      <c r="D14" s="182">
        <v>7.054155</v>
      </c>
      <c r="E14" s="418">
        <f aca="true" t="shared" si="1" ref="E14:E21">SUM(F14:H14)</f>
        <v>76963</v>
      </c>
      <c r="F14" s="418">
        <v>0</v>
      </c>
      <c r="G14" s="418">
        <v>0</v>
      </c>
      <c r="H14" s="418">
        <v>76963</v>
      </c>
      <c r="I14" s="418">
        <f aca="true" t="shared" si="2" ref="I14:I21">SUM(J14:L14)</f>
        <v>0</v>
      </c>
      <c r="J14" s="418">
        <v>0</v>
      </c>
      <c r="K14" s="418">
        <v>0</v>
      </c>
      <c r="L14" s="418">
        <v>0</v>
      </c>
      <c r="M14" s="8">
        <v>7.054155</v>
      </c>
      <c r="N14" s="9">
        <f aca="true" t="shared" si="3" ref="N14:N21">SUM(O14:P14)</f>
        <v>0</v>
      </c>
      <c r="O14" s="9">
        <v>0</v>
      </c>
      <c r="P14" s="9">
        <v>0</v>
      </c>
      <c r="Q14" s="8">
        <v>0</v>
      </c>
      <c r="R14" s="417">
        <f aca="true" t="shared" si="4" ref="R14:R21">E14/C14*100</f>
        <v>100</v>
      </c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</row>
    <row r="15" spans="1:65" s="55" customFormat="1" ht="21" customHeight="1">
      <c r="A15" s="376" t="s">
        <v>46</v>
      </c>
      <c r="B15" s="101" t="s">
        <v>139</v>
      </c>
      <c r="C15" s="419">
        <v>345347</v>
      </c>
      <c r="D15" s="182">
        <v>182.2</v>
      </c>
      <c r="E15" s="418">
        <f t="shared" si="1"/>
        <v>340892</v>
      </c>
      <c r="F15" s="418">
        <v>0</v>
      </c>
      <c r="G15" s="418">
        <v>0</v>
      </c>
      <c r="H15" s="418">
        <v>340892</v>
      </c>
      <c r="I15" s="418">
        <f t="shared" si="2"/>
        <v>0</v>
      </c>
      <c r="J15" s="418">
        <v>0</v>
      </c>
      <c r="K15" s="418">
        <v>0</v>
      </c>
      <c r="L15" s="418">
        <v>0</v>
      </c>
      <c r="M15" s="8">
        <v>113</v>
      </c>
      <c r="N15" s="9">
        <f t="shared" si="3"/>
        <v>4455</v>
      </c>
      <c r="O15" s="9">
        <v>0</v>
      </c>
      <c r="P15" s="9">
        <v>4455</v>
      </c>
      <c r="Q15" s="8">
        <v>69.2</v>
      </c>
      <c r="R15" s="417">
        <f t="shared" si="4"/>
        <v>98.70999313733722</v>
      </c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</row>
    <row r="16" spans="1:65" s="55" customFormat="1" ht="21" customHeight="1">
      <c r="A16" s="376" t="s">
        <v>48</v>
      </c>
      <c r="B16" s="101" t="s">
        <v>139</v>
      </c>
      <c r="C16" s="419">
        <v>217550</v>
      </c>
      <c r="D16" s="182">
        <v>17.482738</v>
      </c>
      <c r="E16" s="418">
        <f t="shared" si="1"/>
        <v>217550</v>
      </c>
      <c r="F16" s="418">
        <v>0</v>
      </c>
      <c r="G16" s="418">
        <v>0</v>
      </c>
      <c r="H16" s="418">
        <v>217550</v>
      </c>
      <c r="I16" s="418">
        <f t="shared" si="2"/>
        <v>0</v>
      </c>
      <c r="J16" s="418">
        <v>0</v>
      </c>
      <c r="K16" s="418">
        <v>0</v>
      </c>
      <c r="L16" s="418">
        <v>0</v>
      </c>
      <c r="M16" s="8">
        <v>17.482738</v>
      </c>
      <c r="N16" s="9">
        <f t="shared" si="3"/>
        <v>0</v>
      </c>
      <c r="O16" s="9">
        <v>0</v>
      </c>
      <c r="P16" s="9">
        <v>0</v>
      </c>
      <c r="Q16" s="8">
        <v>0</v>
      </c>
      <c r="R16" s="417">
        <f t="shared" si="4"/>
        <v>100</v>
      </c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</row>
    <row r="17" spans="1:65" s="55" customFormat="1" ht="21" customHeight="1">
      <c r="A17" s="376" t="s">
        <v>50</v>
      </c>
      <c r="B17" s="101" t="s">
        <v>139</v>
      </c>
      <c r="C17" s="419">
        <v>167020</v>
      </c>
      <c r="D17" s="182">
        <v>17.434007</v>
      </c>
      <c r="E17" s="418">
        <f t="shared" si="1"/>
        <v>167020</v>
      </c>
      <c r="F17" s="418">
        <v>0</v>
      </c>
      <c r="G17" s="418">
        <v>0</v>
      </c>
      <c r="H17" s="418">
        <v>167020</v>
      </c>
      <c r="I17" s="418">
        <f t="shared" si="2"/>
        <v>0</v>
      </c>
      <c r="J17" s="418">
        <v>0</v>
      </c>
      <c r="K17" s="418">
        <v>0</v>
      </c>
      <c r="L17" s="418">
        <v>0</v>
      </c>
      <c r="M17" s="8">
        <v>17.434007</v>
      </c>
      <c r="N17" s="9">
        <f t="shared" si="3"/>
        <v>0</v>
      </c>
      <c r="O17" s="9">
        <v>0</v>
      </c>
      <c r="P17" s="9">
        <v>0</v>
      </c>
      <c r="Q17" s="8">
        <v>0</v>
      </c>
      <c r="R17" s="417">
        <f t="shared" si="4"/>
        <v>100</v>
      </c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</row>
    <row r="18" spans="1:65" s="55" customFormat="1" ht="21" customHeight="1">
      <c r="A18" s="376" t="s">
        <v>52</v>
      </c>
      <c r="B18" s="101" t="s">
        <v>139</v>
      </c>
      <c r="C18" s="419">
        <v>448841</v>
      </c>
      <c r="D18" s="182">
        <v>94.082412</v>
      </c>
      <c r="E18" s="418">
        <f t="shared" si="1"/>
        <v>447558</v>
      </c>
      <c r="F18" s="418">
        <v>0</v>
      </c>
      <c r="G18" s="418">
        <v>0</v>
      </c>
      <c r="H18" s="418">
        <v>447558</v>
      </c>
      <c r="I18" s="418">
        <f t="shared" si="2"/>
        <v>0</v>
      </c>
      <c r="J18" s="418">
        <v>0</v>
      </c>
      <c r="K18" s="418">
        <v>0</v>
      </c>
      <c r="L18" s="418">
        <v>0</v>
      </c>
      <c r="M18" s="8">
        <v>94.082412</v>
      </c>
      <c r="N18" s="9">
        <f t="shared" si="3"/>
        <v>1283</v>
      </c>
      <c r="O18" s="9">
        <v>0</v>
      </c>
      <c r="P18" s="9">
        <v>1283</v>
      </c>
      <c r="Q18" s="8">
        <v>0</v>
      </c>
      <c r="R18" s="417">
        <f t="shared" si="4"/>
        <v>99.71415267321836</v>
      </c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</row>
    <row r="19" spans="1:65" s="55" customFormat="1" ht="21" customHeight="1">
      <c r="A19" s="376" t="s">
        <v>53</v>
      </c>
      <c r="B19" s="101" t="s">
        <v>139</v>
      </c>
      <c r="C19" s="419">
        <v>462471</v>
      </c>
      <c r="D19" s="182">
        <v>76.4</v>
      </c>
      <c r="E19" s="418">
        <f t="shared" si="1"/>
        <v>459799</v>
      </c>
      <c r="F19" s="418">
        <v>0</v>
      </c>
      <c r="G19" s="418">
        <v>0</v>
      </c>
      <c r="H19" s="418">
        <v>459799</v>
      </c>
      <c r="I19" s="418">
        <f t="shared" si="2"/>
        <v>0</v>
      </c>
      <c r="J19" s="418">
        <v>0</v>
      </c>
      <c r="K19" s="418">
        <v>0</v>
      </c>
      <c r="L19" s="418">
        <v>0</v>
      </c>
      <c r="M19" s="8">
        <v>40</v>
      </c>
      <c r="N19" s="9">
        <f t="shared" si="3"/>
        <v>2672</v>
      </c>
      <c r="O19" s="9">
        <v>0</v>
      </c>
      <c r="P19" s="9">
        <v>2672</v>
      </c>
      <c r="Q19" s="8">
        <v>36.4</v>
      </c>
      <c r="R19" s="417">
        <f t="shared" si="4"/>
        <v>99.42223404278322</v>
      </c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</row>
    <row r="20" spans="1:65" s="55" customFormat="1" ht="21" customHeight="1">
      <c r="A20" s="376" t="s">
        <v>55</v>
      </c>
      <c r="B20" s="101" t="s">
        <v>139</v>
      </c>
      <c r="C20" s="419">
        <v>618613</v>
      </c>
      <c r="D20" s="182">
        <v>62.342471</v>
      </c>
      <c r="E20" s="418">
        <f t="shared" si="1"/>
        <v>618613</v>
      </c>
      <c r="F20" s="304">
        <v>0</v>
      </c>
      <c r="G20" s="304">
        <v>0</v>
      </c>
      <c r="H20" s="304">
        <v>618613</v>
      </c>
      <c r="I20" s="418">
        <f t="shared" si="2"/>
        <v>0</v>
      </c>
      <c r="J20" s="304">
        <v>0</v>
      </c>
      <c r="K20" s="304">
        <v>0</v>
      </c>
      <c r="L20" s="304">
        <v>0</v>
      </c>
      <c r="M20" s="8">
        <v>62.342471</v>
      </c>
      <c r="N20" s="9">
        <f t="shared" si="3"/>
        <v>0</v>
      </c>
      <c r="O20" s="9">
        <v>0</v>
      </c>
      <c r="P20" s="9">
        <v>0</v>
      </c>
      <c r="Q20" s="8">
        <v>0</v>
      </c>
      <c r="R20" s="417">
        <f t="shared" si="4"/>
        <v>100</v>
      </c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</row>
    <row r="21" spans="1:65" s="55" customFormat="1" ht="21" customHeight="1">
      <c r="A21" s="375" t="s">
        <v>56</v>
      </c>
      <c r="B21" s="416" t="s">
        <v>139</v>
      </c>
      <c r="C21" s="415">
        <v>188085</v>
      </c>
      <c r="D21" s="183">
        <v>426.66</v>
      </c>
      <c r="E21" s="414">
        <f t="shared" si="1"/>
        <v>154121</v>
      </c>
      <c r="F21" s="414">
        <v>0</v>
      </c>
      <c r="G21" s="414">
        <v>0</v>
      </c>
      <c r="H21" s="414">
        <v>154121</v>
      </c>
      <c r="I21" s="414">
        <f t="shared" si="2"/>
        <v>0</v>
      </c>
      <c r="J21" s="414">
        <v>0</v>
      </c>
      <c r="K21" s="414">
        <v>0</v>
      </c>
      <c r="L21" s="414">
        <v>0</v>
      </c>
      <c r="M21" s="10">
        <v>41.36</v>
      </c>
      <c r="N21" s="11">
        <f t="shared" si="3"/>
        <v>33964</v>
      </c>
      <c r="O21" s="11">
        <v>0</v>
      </c>
      <c r="P21" s="11">
        <v>33964</v>
      </c>
      <c r="Q21" s="10">
        <v>385.3</v>
      </c>
      <c r="R21" s="413">
        <f t="shared" si="4"/>
        <v>81.9422069808863</v>
      </c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</row>
    <row r="22" spans="1:17" s="63" customFormat="1" ht="15.75" customHeight="1">
      <c r="A22" s="66" t="s">
        <v>351</v>
      </c>
      <c r="B22" s="66"/>
      <c r="D22" s="138"/>
      <c r="M22" s="138"/>
      <c r="Q22" s="138"/>
    </row>
    <row r="23" spans="1:17" s="54" customFormat="1" ht="18" customHeight="1">
      <c r="A23" s="66"/>
      <c r="B23" s="66"/>
      <c r="D23" s="139"/>
      <c r="M23" s="139"/>
      <c r="Q23" s="139"/>
    </row>
    <row r="24" spans="1:17" s="54" customFormat="1" ht="12">
      <c r="A24" s="140"/>
      <c r="B24" s="140"/>
      <c r="D24" s="139"/>
      <c r="M24" s="139"/>
      <c r="Q24" s="139"/>
    </row>
    <row r="25" spans="1:17" s="54" customFormat="1" ht="12">
      <c r="A25" s="98" t="s">
        <v>9</v>
      </c>
      <c r="B25" s="98"/>
      <c r="D25" s="139"/>
      <c r="M25" s="139"/>
      <c r="Q25" s="139"/>
    </row>
    <row r="26" spans="1:17" s="142" customFormat="1" ht="14.25">
      <c r="A26" s="141" t="s">
        <v>9</v>
      </c>
      <c r="B26" s="141"/>
      <c r="D26" s="143"/>
      <c r="M26" s="143"/>
      <c r="Q26" s="143"/>
    </row>
    <row r="27" spans="1:13" s="142" customFormat="1" ht="14.25">
      <c r="A27" s="144"/>
      <c r="B27" s="144"/>
      <c r="D27" s="143"/>
      <c r="M27" s="143"/>
    </row>
    <row r="28" spans="1:13" s="142" customFormat="1" ht="14.25">
      <c r="A28" s="144"/>
      <c r="B28" s="144"/>
      <c r="D28" s="143"/>
      <c r="M28" s="143"/>
    </row>
    <row r="29" spans="1:4" s="142" customFormat="1" ht="14.25">
      <c r="A29" s="144"/>
      <c r="B29" s="144"/>
      <c r="D29" s="143"/>
    </row>
    <row r="30" spans="1:4" s="142" customFormat="1" ht="14.25">
      <c r="A30" s="144"/>
      <c r="B30" s="144"/>
      <c r="D30" s="143"/>
    </row>
    <row r="31" spans="1:4" s="142" customFormat="1" ht="14.25">
      <c r="A31" s="144"/>
      <c r="B31" s="144"/>
      <c r="D31" s="143"/>
    </row>
    <row r="32" spans="1:4" s="142" customFormat="1" ht="14.25">
      <c r="A32" s="144"/>
      <c r="B32" s="144"/>
      <c r="D32" s="143"/>
    </row>
    <row r="33" s="142" customFormat="1" ht="14.25">
      <c r="D33" s="143"/>
    </row>
    <row r="34" s="142" customFormat="1" ht="14.25">
      <c r="D34" s="143"/>
    </row>
    <row r="35" s="142" customFormat="1" ht="14.25">
      <c r="D35" s="143"/>
    </row>
    <row r="36" s="142" customFormat="1" ht="14.25">
      <c r="D36" s="143"/>
    </row>
    <row r="37" s="142" customFormat="1" ht="14.25">
      <c r="D37" s="143"/>
    </row>
    <row r="38" s="142" customFormat="1" ht="14.25">
      <c r="D38" s="143"/>
    </row>
    <row r="39" s="142" customFormat="1" ht="14.25">
      <c r="D39" s="143"/>
    </row>
    <row r="40" s="142" customFormat="1" ht="14.25">
      <c r="D40" s="143"/>
    </row>
    <row r="41" s="142" customFormat="1" ht="14.25">
      <c r="D41" s="143"/>
    </row>
    <row r="42" s="142" customFormat="1" ht="14.25">
      <c r="D42" s="143"/>
    </row>
    <row r="43" s="142" customFormat="1" ht="14.25">
      <c r="D43" s="143"/>
    </row>
    <row r="44" s="142" customFormat="1" ht="14.25">
      <c r="D44" s="143"/>
    </row>
    <row r="45" s="142" customFormat="1" ht="14.25">
      <c r="D45" s="143"/>
    </row>
    <row r="46" s="142" customFormat="1" ht="14.25">
      <c r="D46" s="143"/>
    </row>
    <row r="47" s="142" customFormat="1" ht="14.25">
      <c r="D47" s="143"/>
    </row>
    <row r="48" s="142" customFormat="1" ht="14.25">
      <c r="D48" s="143"/>
    </row>
    <row r="49" s="142" customFormat="1" ht="14.25">
      <c r="D49" s="143"/>
    </row>
    <row r="50" s="142" customFormat="1" ht="14.25">
      <c r="D50" s="143"/>
    </row>
    <row r="51" s="142" customFormat="1" ht="14.25">
      <c r="D51" s="143"/>
    </row>
    <row r="52" s="142" customFormat="1" ht="14.25">
      <c r="D52" s="143"/>
    </row>
    <row r="53" s="142" customFormat="1" ht="14.25">
      <c r="D53" s="143"/>
    </row>
    <row r="54" s="142" customFormat="1" ht="14.25">
      <c r="D54" s="143"/>
    </row>
    <row r="55" s="142" customFormat="1" ht="14.25">
      <c r="D55" s="143"/>
    </row>
    <row r="56" s="142" customFormat="1" ht="14.25">
      <c r="D56" s="143"/>
    </row>
    <row r="57" s="142" customFormat="1" ht="14.25">
      <c r="D57" s="143"/>
    </row>
    <row r="58" s="142" customFormat="1" ht="14.25">
      <c r="D58" s="143"/>
    </row>
    <row r="59" s="142" customFormat="1" ht="14.25">
      <c r="D59" s="143"/>
    </row>
    <row r="60" s="142" customFormat="1" ht="14.25">
      <c r="D60" s="143"/>
    </row>
    <row r="61" s="142" customFormat="1" ht="14.25">
      <c r="D61" s="143"/>
    </row>
    <row r="62" s="142" customFormat="1" ht="14.25">
      <c r="D62" s="143"/>
    </row>
    <row r="63" s="142" customFormat="1" ht="14.25">
      <c r="D63" s="143"/>
    </row>
    <row r="64" s="142" customFormat="1" ht="14.25">
      <c r="D64" s="143"/>
    </row>
    <row r="65" s="142" customFormat="1" ht="14.25">
      <c r="D65" s="143"/>
    </row>
    <row r="66" s="142" customFormat="1" ht="14.25">
      <c r="D66" s="143"/>
    </row>
    <row r="67" s="142" customFormat="1" ht="14.25">
      <c r="D67" s="143"/>
    </row>
    <row r="68" s="142" customFormat="1" ht="14.25">
      <c r="D68" s="143"/>
    </row>
    <row r="69" s="142" customFormat="1" ht="14.25">
      <c r="D69" s="143"/>
    </row>
    <row r="70" s="142" customFormat="1" ht="14.25">
      <c r="D70" s="143"/>
    </row>
    <row r="71" s="142" customFormat="1" ht="14.25">
      <c r="D71" s="143"/>
    </row>
    <row r="72" s="142" customFormat="1" ht="14.25">
      <c r="D72" s="143"/>
    </row>
    <row r="73" s="142" customFormat="1" ht="14.25">
      <c r="D73" s="143"/>
    </row>
    <row r="74" s="142" customFormat="1" ht="14.25">
      <c r="D74" s="143"/>
    </row>
    <row r="75" s="142" customFormat="1" ht="14.25">
      <c r="D75" s="143"/>
    </row>
    <row r="76" s="142" customFormat="1" ht="14.25">
      <c r="D76" s="143"/>
    </row>
    <row r="77" s="142" customFormat="1" ht="14.25">
      <c r="D77" s="143"/>
    </row>
    <row r="78" s="142" customFormat="1" ht="14.25">
      <c r="D78" s="143"/>
    </row>
    <row r="79" s="142" customFormat="1" ht="14.25">
      <c r="D79" s="143"/>
    </row>
    <row r="80" s="142" customFormat="1" ht="14.25">
      <c r="D80" s="143"/>
    </row>
    <row r="81" s="142" customFormat="1" ht="14.25">
      <c r="D81" s="143"/>
    </row>
    <row r="82" s="142" customFormat="1" ht="14.25">
      <c r="D82" s="143"/>
    </row>
    <row r="83" s="142" customFormat="1" ht="14.25">
      <c r="D83" s="143"/>
    </row>
    <row r="84" s="142" customFormat="1" ht="14.25">
      <c r="D84" s="143"/>
    </row>
    <row r="85" s="142" customFormat="1" ht="14.25">
      <c r="D85" s="143"/>
    </row>
    <row r="86" s="142" customFormat="1" ht="14.25">
      <c r="D86" s="143"/>
    </row>
    <row r="87" s="142" customFormat="1" ht="14.25">
      <c r="D87" s="143"/>
    </row>
    <row r="88" s="142" customFormat="1" ht="14.25">
      <c r="D88" s="143"/>
    </row>
    <row r="89" s="142" customFormat="1" ht="14.25">
      <c r="D89" s="143"/>
    </row>
    <row r="90" s="142" customFormat="1" ht="14.25">
      <c r="D90" s="143"/>
    </row>
    <row r="91" s="142" customFormat="1" ht="14.25">
      <c r="D91" s="143"/>
    </row>
    <row r="92" s="142" customFormat="1" ht="14.25">
      <c r="D92" s="143"/>
    </row>
    <row r="93" ht="13.5">
      <c r="D93" s="145"/>
    </row>
    <row r="94" ht="13.5">
      <c r="D94" s="145"/>
    </row>
    <row r="95" ht="13.5">
      <c r="D95" s="145"/>
    </row>
    <row r="96" ht="13.5">
      <c r="D96" s="145"/>
    </row>
    <row r="97" ht="13.5">
      <c r="D97" s="145"/>
    </row>
    <row r="98" ht="13.5">
      <c r="D98" s="145"/>
    </row>
    <row r="99" ht="13.5">
      <c r="D99" s="145"/>
    </row>
    <row r="100" ht="13.5">
      <c r="D100" s="145"/>
    </row>
    <row r="101" ht="13.5">
      <c r="D101" s="145"/>
    </row>
    <row r="102" ht="13.5">
      <c r="D102" s="145"/>
    </row>
    <row r="103" ht="13.5">
      <c r="D103" s="145"/>
    </row>
    <row r="104" ht="13.5">
      <c r="D104" s="145"/>
    </row>
    <row r="105" ht="13.5">
      <c r="D105" s="145"/>
    </row>
    <row r="106" ht="13.5">
      <c r="D106" s="145"/>
    </row>
    <row r="107" ht="13.5">
      <c r="D107" s="145"/>
    </row>
    <row r="108" ht="13.5">
      <c r="D108" s="145"/>
    </row>
    <row r="109" ht="13.5">
      <c r="D109" s="145"/>
    </row>
    <row r="110" ht="13.5">
      <c r="D110" s="145"/>
    </row>
    <row r="111" ht="13.5">
      <c r="D111" s="145"/>
    </row>
    <row r="112" ht="13.5">
      <c r="D112" s="145"/>
    </row>
    <row r="113" ht="13.5">
      <c r="D113" s="145"/>
    </row>
    <row r="114" ht="13.5">
      <c r="D114" s="145"/>
    </row>
    <row r="115" ht="13.5">
      <c r="D115" s="145"/>
    </row>
    <row r="116" ht="13.5">
      <c r="D116" s="145"/>
    </row>
    <row r="117" ht="13.5">
      <c r="D117" s="145"/>
    </row>
    <row r="118" ht="13.5">
      <c r="D118" s="145"/>
    </row>
    <row r="119" ht="13.5">
      <c r="D119" s="145"/>
    </row>
    <row r="120" ht="13.5">
      <c r="D120" s="145"/>
    </row>
    <row r="121" ht="13.5">
      <c r="D121" s="145"/>
    </row>
    <row r="122" ht="13.5">
      <c r="D122" s="145"/>
    </row>
    <row r="123" ht="13.5">
      <c r="D123" s="145"/>
    </row>
    <row r="124" ht="13.5">
      <c r="D124" s="145"/>
    </row>
    <row r="125" ht="13.5">
      <c r="D125" s="145"/>
    </row>
    <row r="126" ht="13.5">
      <c r="D126" s="145"/>
    </row>
    <row r="127" ht="13.5">
      <c r="D127" s="145"/>
    </row>
    <row r="128" ht="13.5">
      <c r="D128" s="145"/>
    </row>
    <row r="129" ht="13.5">
      <c r="D129" s="145"/>
    </row>
    <row r="130" ht="13.5">
      <c r="D130" s="145"/>
    </row>
    <row r="131" ht="13.5">
      <c r="D131" s="145"/>
    </row>
    <row r="132" ht="13.5">
      <c r="D132" s="145"/>
    </row>
    <row r="133" ht="13.5">
      <c r="D133" s="145"/>
    </row>
    <row r="134" ht="13.5">
      <c r="D134" s="145"/>
    </row>
    <row r="135" ht="13.5">
      <c r="D135" s="145"/>
    </row>
    <row r="136" ht="13.5">
      <c r="D136" s="145"/>
    </row>
    <row r="137" ht="13.5">
      <c r="D137" s="145"/>
    </row>
    <row r="138" ht="13.5">
      <c r="D138" s="145"/>
    </row>
    <row r="139" ht="13.5">
      <c r="D139" s="145"/>
    </row>
    <row r="140" ht="13.5">
      <c r="D140" s="145"/>
    </row>
    <row r="141" ht="13.5">
      <c r="D141" s="145"/>
    </row>
    <row r="142" ht="13.5">
      <c r="D142" s="145"/>
    </row>
    <row r="143" ht="13.5">
      <c r="D143" s="145"/>
    </row>
    <row r="144" ht="13.5">
      <c r="D144" s="145"/>
    </row>
    <row r="145" ht="13.5">
      <c r="D145" s="145"/>
    </row>
    <row r="146" ht="13.5">
      <c r="D146" s="145"/>
    </row>
    <row r="147" ht="13.5">
      <c r="D147" s="145"/>
    </row>
    <row r="148" ht="13.5">
      <c r="D148" s="145"/>
    </row>
    <row r="149" ht="13.5">
      <c r="D149" s="145"/>
    </row>
    <row r="150" ht="13.5">
      <c r="D150" s="145"/>
    </row>
    <row r="151" ht="13.5">
      <c r="D151" s="145"/>
    </row>
    <row r="152" ht="13.5">
      <c r="D152" s="145"/>
    </row>
    <row r="153" ht="13.5">
      <c r="D153" s="145"/>
    </row>
    <row r="154" ht="13.5">
      <c r="D154" s="145"/>
    </row>
    <row r="155" ht="13.5">
      <c r="D155" s="145"/>
    </row>
    <row r="156" ht="13.5">
      <c r="D156" s="145"/>
    </row>
    <row r="157" ht="13.5">
      <c r="D157" s="145"/>
    </row>
    <row r="158" ht="13.5">
      <c r="D158" s="145"/>
    </row>
    <row r="159" ht="13.5">
      <c r="D159" s="145"/>
    </row>
    <row r="160" ht="13.5">
      <c r="D160" s="145"/>
    </row>
    <row r="161" ht="13.5">
      <c r="D161" s="145"/>
    </row>
    <row r="162" ht="13.5">
      <c r="D162" s="145"/>
    </row>
    <row r="163" ht="13.5">
      <c r="D163" s="145"/>
    </row>
    <row r="164" ht="13.5">
      <c r="D164" s="145"/>
    </row>
    <row r="165" ht="13.5">
      <c r="D165" s="145"/>
    </row>
    <row r="166" ht="13.5">
      <c r="D166" s="145"/>
    </row>
    <row r="167" ht="13.5">
      <c r="D167" s="145"/>
    </row>
    <row r="168" ht="13.5">
      <c r="D168" s="145"/>
    </row>
    <row r="169" ht="13.5">
      <c r="D169" s="145"/>
    </row>
    <row r="170" ht="13.5">
      <c r="D170" s="145"/>
    </row>
    <row r="171" ht="13.5">
      <c r="D171" s="145"/>
    </row>
    <row r="172" ht="13.5">
      <c r="D172" s="145"/>
    </row>
    <row r="173" ht="13.5">
      <c r="D173" s="145"/>
    </row>
    <row r="174" ht="13.5">
      <c r="D174" s="145"/>
    </row>
    <row r="175" ht="13.5">
      <c r="D175" s="145"/>
    </row>
    <row r="176" ht="13.5">
      <c r="D176" s="145"/>
    </row>
    <row r="177" ht="13.5">
      <c r="D177" s="145"/>
    </row>
    <row r="178" ht="13.5">
      <c r="D178" s="145"/>
    </row>
    <row r="179" ht="13.5">
      <c r="D179" s="145"/>
    </row>
    <row r="180" ht="13.5">
      <c r="D180" s="145"/>
    </row>
    <row r="181" ht="13.5">
      <c r="D181" s="145"/>
    </row>
    <row r="182" ht="13.5">
      <c r="D182" s="145"/>
    </row>
    <row r="183" ht="13.5">
      <c r="D183" s="145"/>
    </row>
    <row r="184" ht="13.5">
      <c r="D184" s="145"/>
    </row>
    <row r="185" ht="13.5">
      <c r="D185" s="145"/>
    </row>
    <row r="186" ht="13.5">
      <c r="D186" s="145"/>
    </row>
    <row r="187" ht="13.5">
      <c r="D187" s="145"/>
    </row>
    <row r="188" ht="13.5">
      <c r="D188" s="145"/>
    </row>
    <row r="189" ht="13.5">
      <c r="D189" s="145"/>
    </row>
    <row r="190" ht="13.5">
      <c r="D190" s="145"/>
    </row>
    <row r="191" ht="13.5">
      <c r="D191" s="145"/>
    </row>
    <row r="192" ht="13.5">
      <c r="D192" s="145"/>
    </row>
    <row r="193" ht="13.5">
      <c r="D193" s="145"/>
    </row>
    <row r="194" ht="13.5">
      <c r="D194" s="145"/>
    </row>
    <row r="195" ht="13.5">
      <c r="D195" s="145"/>
    </row>
    <row r="196" ht="13.5">
      <c r="D196" s="145"/>
    </row>
    <row r="197" ht="13.5">
      <c r="D197" s="145"/>
    </row>
    <row r="198" ht="13.5">
      <c r="D198" s="145"/>
    </row>
    <row r="199" ht="13.5">
      <c r="D199" s="145"/>
    </row>
    <row r="200" ht="13.5">
      <c r="D200" s="145"/>
    </row>
    <row r="201" ht="13.5">
      <c r="D201" s="145"/>
    </row>
    <row r="202" ht="13.5">
      <c r="D202" s="145"/>
    </row>
    <row r="203" ht="13.5">
      <c r="D203" s="145"/>
    </row>
    <row r="204" ht="13.5">
      <c r="D204" s="145"/>
    </row>
    <row r="205" ht="13.5">
      <c r="D205" s="145"/>
    </row>
    <row r="206" ht="13.5">
      <c r="D206" s="145"/>
    </row>
    <row r="207" ht="13.5">
      <c r="D207" s="145"/>
    </row>
    <row r="208" ht="13.5">
      <c r="D208" s="145"/>
    </row>
    <row r="209" ht="13.5">
      <c r="D209" s="145"/>
    </row>
    <row r="210" ht="13.5">
      <c r="D210" s="145"/>
    </row>
    <row r="211" ht="13.5">
      <c r="D211" s="145"/>
    </row>
    <row r="212" ht="13.5">
      <c r="D212" s="145"/>
    </row>
    <row r="213" ht="13.5">
      <c r="D213" s="145"/>
    </row>
    <row r="214" ht="13.5">
      <c r="D214" s="145"/>
    </row>
    <row r="215" ht="13.5">
      <c r="D215" s="145"/>
    </row>
    <row r="216" ht="13.5">
      <c r="D216" s="145"/>
    </row>
    <row r="217" ht="13.5">
      <c r="D217" s="145"/>
    </row>
    <row r="218" ht="13.5">
      <c r="D218" s="145"/>
    </row>
    <row r="219" ht="13.5">
      <c r="D219" s="145"/>
    </row>
    <row r="220" ht="13.5">
      <c r="D220" s="145"/>
    </row>
    <row r="221" ht="13.5">
      <c r="D221" s="145"/>
    </row>
    <row r="222" ht="13.5">
      <c r="D222" s="145"/>
    </row>
    <row r="223" ht="13.5">
      <c r="D223" s="145"/>
    </row>
    <row r="224" ht="13.5">
      <c r="D224" s="145"/>
    </row>
    <row r="225" ht="13.5">
      <c r="D225" s="145"/>
    </row>
    <row r="226" ht="13.5">
      <c r="D226" s="145"/>
    </row>
    <row r="227" ht="13.5">
      <c r="D227" s="145"/>
    </row>
    <row r="228" ht="13.5">
      <c r="D228" s="145"/>
    </row>
    <row r="229" ht="13.5">
      <c r="D229" s="145"/>
    </row>
    <row r="230" ht="13.5">
      <c r="D230" s="145"/>
    </row>
    <row r="231" ht="13.5">
      <c r="D231" s="145"/>
    </row>
    <row r="232" ht="13.5">
      <c r="D232" s="145"/>
    </row>
    <row r="233" ht="13.5">
      <c r="D233" s="145"/>
    </row>
    <row r="234" ht="13.5">
      <c r="D234" s="145"/>
    </row>
    <row r="235" ht="13.5">
      <c r="D235" s="145"/>
    </row>
    <row r="236" ht="13.5">
      <c r="D236" s="145"/>
    </row>
    <row r="237" ht="13.5">
      <c r="D237" s="145"/>
    </row>
    <row r="238" ht="13.5">
      <c r="D238" s="145"/>
    </row>
    <row r="239" ht="13.5">
      <c r="D239" s="145"/>
    </row>
    <row r="240" ht="13.5">
      <c r="D240" s="145"/>
    </row>
    <row r="241" ht="13.5">
      <c r="D241" s="145"/>
    </row>
    <row r="242" ht="13.5">
      <c r="D242" s="145"/>
    </row>
    <row r="243" ht="13.5">
      <c r="D243" s="145"/>
    </row>
    <row r="244" ht="13.5">
      <c r="D244" s="145"/>
    </row>
    <row r="245" ht="13.5">
      <c r="D245" s="145"/>
    </row>
    <row r="246" ht="13.5">
      <c r="D246" s="145"/>
    </row>
    <row r="247" ht="13.5">
      <c r="D247" s="145"/>
    </row>
    <row r="248" ht="13.5">
      <c r="D248" s="145"/>
    </row>
    <row r="249" ht="13.5">
      <c r="D249" s="145"/>
    </row>
    <row r="250" ht="13.5">
      <c r="D250" s="145"/>
    </row>
    <row r="251" ht="13.5">
      <c r="D251" s="145"/>
    </row>
    <row r="252" ht="13.5">
      <c r="D252" s="145"/>
    </row>
    <row r="253" ht="13.5">
      <c r="D253" s="145"/>
    </row>
    <row r="254" ht="13.5">
      <c r="D254" s="145"/>
    </row>
    <row r="255" ht="13.5">
      <c r="D255" s="145"/>
    </row>
    <row r="256" ht="13.5">
      <c r="D256" s="145"/>
    </row>
    <row r="257" ht="13.5">
      <c r="D257" s="145"/>
    </row>
    <row r="258" ht="13.5">
      <c r="D258" s="145"/>
    </row>
    <row r="259" ht="13.5">
      <c r="D259" s="145"/>
    </row>
    <row r="260" ht="13.5">
      <c r="D260" s="145"/>
    </row>
    <row r="261" ht="13.5">
      <c r="D261" s="145"/>
    </row>
    <row r="262" ht="13.5">
      <c r="D262" s="145"/>
    </row>
    <row r="263" ht="13.5">
      <c r="D263" s="145"/>
    </row>
    <row r="264" ht="13.5">
      <c r="D264" s="145"/>
    </row>
    <row r="265" ht="13.5">
      <c r="D265" s="145"/>
    </row>
    <row r="266" ht="13.5">
      <c r="D266" s="145"/>
    </row>
    <row r="267" ht="13.5">
      <c r="D267" s="145"/>
    </row>
    <row r="268" ht="13.5">
      <c r="D268" s="145"/>
    </row>
    <row r="269" ht="13.5">
      <c r="D269" s="145"/>
    </row>
    <row r="270" ht="13.5">
      <c r="D270" s="145"/>
    </row>
    <row r="271" ht="13.5">
      <c r="D271" s="145"/>
    </row>
    <row r="272" ht="13.5">
      <c r="D272" s="145"/>
    </row>
    <row r="273" ht="13.5">
      <c r="D273" s="145"/>
    </row>
    <row r="274" ht="13.5">
      <c r="D274" s="145"/>
    </row>
    <row r="275" ht="13.5">
      <c r="D275" s="145"/>
    </row>
    <row r="276" ht="13.5">
      <c r="D276" s="145"/>
    </row>
    <row r="277" ht="13.5">
      <c r="D277" s="145"/>
    </row>
    <row r="278" ht="13.5">
      <c r="D278" s="145"/>
    </row>
    <row r="279" ht="13.5">
      <c r="D279" s="145"/>
    </row>
    <row r="280" ht="13.5">
      <c r="D280" s="145"/>
    </row>
    <row r="281" ht="13.5">
      <c r="D281" s="145"/>
    </row>
    <row r="282" ht="13.5">
      <c r="D282" s="145"/>
    </row>
    <row r="283" ht="13.5">
      <c r="D283" s="145"/>
    </row>
    <row r="284" ht="13.5">
      <c r="D284" s="145"/>
    </row>
    <row r="285" ht="13.5">
      <c r="D285" s="145"/>
    </row>
    <row r="286" ht="13.5">
      <c r="D286" s="145"/>
    </row>
    <row r="287" ht="13.5">
      <c r="D287" s="145"/>
    </row>
    <row r="288" ht="13.5">
      <c r="D288" s="145"/>
    </row>
    <row r="289" ht="13.5">
      <c r="D289" s="145"/>
    </row>
    <row r="290" ht="13.5">
      <c r="D290" s="145"/>
    </row>
    <row r="291" ht="13.5">
      <c r="D291" s="145"/>
    </row>
    <row r="292" ht="13.5">
      <c r="D292" s="145"/>
    </row>
    <row r="293" ht="13.5">
      <c r="D293" s="145"/>
    </row>
    <row r="294" ht="13.5">
      <c r="D294" s="145"/>
    </row>
    <row r="295" ht="13.5">
      <c r="D295" s="145"/>
    </row>
    <row r="296" ht="13.5">
      <c r="D296" s="145"/>
    </row>
    <row r="297" ht="13.5">
      <c r="D297" s="145"/>
    </row>
    <row r="298" ht="13.5">
      <c r="D298" s="145"/>
    </row>
    <row r="299" ht="13.5">
      <c r="D299" s="145"/>
    </row>
    <row r="300" ht="13.5">
      <c r="D300" s="145"/>
    </row>
    <row r="301" ht="13.5">
      <c r="D301" s="145"/>
    </row>
    <row r="302" ht="13.5">
      <c r="D302" s="145"/>
    </row>
    <row r="303" ht="13.5">
      <c r="D303" s="145"/>
    </row>
    <row r="304" ht="13.5">
      <c r="D304" s="145"/>
    </row>
    <row r="305" ht="13.5">
      <c r="D305" s="145"/>
    </row>
    <row r="306" ht="13.5">
      <c r="D306" s="145"/>
    </row>
    <row r="307" ht="13.5">
      <c r="D307" s="145"/>
    </row>
    <row r="308" ht="13.5">
      <c r="D308" s="145"/>
    </row>
    <row r="309" ht="13.5">
      <c r="D309" s="145"/>
    </row>
    <row r="310" ht="13.5">
      <c r="D310" s="145"/>
    </row>
    <row r="311" ht="13.5">
      <c r="D311" s="145"/>
    </row>
    <row r="312" ht="13.5">
      <c r="D312" s="145"/>
    </row>
    <row r="313" ht="13.5">
      <c r="D313" s="145"/>
    </row>
    <row r="314" ht="13.5">
      <c r="D314" s="145"/>
    </row>
    <row r="315" ht="13.5">
      <c r="D315" s="145"/>
    </row>
    <row r="316" ht="13.5">
      <c r="D316" s="145"/>
    </row>
    <row r="317" ht="13.5">
      <c r="D317" s="145"/>
    </row>
    <row r="318" ht="13.5">
      <c r="D318" s="145"/>
    </row>
    <row r="319" ht="13.5">
      <c r="D319" s="145"/>
    </row>
    <row r="320" ht="13.5">
      <c r="D320" s="145"/>
    </row>
    <row r="321" ht="13.5">
      <c r="D321" s="145"/>
    </row>
    <row r="322" ht="13.5">
      <c r="D322" s="145"/>
    </row>
    <row r="323" ht="13.5">
      <c r="D323" s="145"/>
    </row>
    <row r="324" ht="13.5">
      <c r="D324" s="145"/>
    </row>
    <row r="325" ht="13.5">
      <c r="D325" s="145"/>
    </row>
    <row r="326" ht="13.5">
      <c r="D326" s="145"/>
    </row>
    <row r="327" ht="13.5">
      <c r="D327" s="145"/>
    </row>
    <row r="328" ht="13.5">
      <c r="D328" s="145"/>
    </row>
    <row r="329" ht="13.5">
      <c r="D329" s="145"/>
    </row>
    <row r="330" ht="13.5">
      <c r="D330" s="145"/>
    </row>
    <row r="331" ht="13.5">
      <c r="D331" s="145"/>
    </row>
    <row r="332" ht="13.5">
      <c r="D332" s="145"/>
    </row>
    <row r="333" ht="13.5">
      <c r="D333" s="145"/>
    </row>
    <row r="334" ht="13.5">
      <c r="D334" s="145"/>
    </row>
    <row r="335" ht="13.5">
      <c r="D335" s="145"/>
    </row>
    <row r="336" ht="13.5">
      <c r="D336" s="145"/>
    </row>
    <row r="337" ht="13.5">
      <c r="D337" s="145"/>
    </row>
    <row r="338" ht="13.5">
      <c r="D338" s="145"/>
    </row>
    <row r="339" ht="13.5">
      <c r="D339" s="145"/>
    </row>
    <row r="340" ht="13.5">
      <c r="D340" s="145"/>
    </row>
    <row r="341" ht="13.5">
      <c r="D341" s="145"/>
    </row>
    <row r="342" ht="13.5">
      <c r="D342" s="145"/>
    </row>
    <row r="343" ht="13.5">
      <c r="D343" s="145"/>
    </row>
    <row r="344" ht="13.5">
      <c r="D344" s="145"/>
    </row>
    <row r="345" ht="13.5">
      <c r="D345" s="145"/>
    </row>
    <row r="346" ht="13.5">
      <c r="D346" s="145"/>
    </row>
    <row r="347" ht="13.5">
      <c r="D347" s="145"/>
    </row>
    <row r="348" ht="13.5">
      <c r="D348" s="145"/>
    </row>
    <row r="349" ht="13.5">
      <c r="D349" s="145"/>
    </row>
    <row r="350" ht="13.5">
      <c r="D350" s="145"/>
    </row>
    <row r="351" ht="13.5">
      <c r="D351" s="145"/>
    </row>
    <row r="352" ht="13.5">
      <c r="D352" s="145"/>
    </row>
    <row r="353" ht="13.5">
      <c r="D353" s="145"/>
    </row>
    <row r="354" ht="13.5">
      <c r="D354" s="145"/>
    </row>
    <row r="355" ht="13.5">
      <c r="D355" s="145"/>
    </row>
    <row r="356" ht="13.5">
      <c r="D356" s="145"/>
    </row>
    <row r="357" ht="13.5">
      <c r="D357" s="145"/>
    </row>
    <row r="358" ht="13.5">
      <c r="D358" s="145"/>
    </row>
    <row r="359" ht="13.5">
      <c r="D359" s="145"/>
    </row>
    <row r="360" ht="13.5">
      <c r="D360" s="145"/>
    </row>
    <row r="361" ht="13.5">
      <c r="D361" s="145"/>
    </row>
    <row r="362" ht="13.5">
      <c r="D362" s="145"/>
    </row>
    <row r="363" ht="13.5">
      <c r="D363" s="145"/>
    </row>
    <row r="364" ht="13.5">
      <c r="D364" s="145"/>
    </row>
    <row r="365" ht="13.5">
      <c r="D365" s="145"/>
    </row>
    <row r="366" ht="13.5">
      <c r="D366" s="145"/>
    </row>
    <row r="367" ht="13.5">
      <c r="D367" s="145"/>
    </row>
    <row r="368" ht="13.5">
      <c r="D368" s="145"/>
    </row>
    <row r="369" ht="13.5">
      <c r="D369" s="145"/>
    </row>
    <row r="370" ht="13.5">
      <c r="D370" s="145"/>
    </row>
    <row r="371" ht="13.5">
      <c r="D371" s="145"/>
    </row>
    <row r="372" ht="13.5">
      <c r="D372" s="145"/>
    </row>
    <row r="373" ht="13.5">
      <c r="D373" s="145"/>
    </row>
    <row r="374" ht="13.5">
      <c r="D374" s="145"/>
    </row>
  </sheetData>
  <sheetProtection/>
  <mergeCells count="12">
    <mergeCell ref="A4:A6"/>
    <mergeCell ref="B4:B6"/>
    <mergeCell ref="C4:C6"/>
    <mergeCell ref="D4:D6"/>
    <mergeCell ref="E4:M4"/>
    <mergeCell ref="N4:Q4"/>
    <mergeCell ref="R4:R6"/>
    <mergeCell ref="E5:H5"/>
    <mergeCell ref="I5:L5"/>
    <mergeCell ref="M5:M6"/>
    <mergeCell ref="N5:P5"/>
    <mergeCell ref="Q5:Q6"/>
  </mergeCells>
  <printOptions/>
  <pageMargins left="0.16" right="0.18" top="0.54" bottom="0.42" header="0.32" footer="0.25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2.5546875" style="33" customWidth="1"/>
    <col min="2" max="7" width="17.4453125" style="33" customWidth="1"/>
    <col min="8" max="8" width="11.21484375" style="33" bestFit="1" customWidth="1"/>
    <col min="9" max="16384" width="8.88671875" style="33" customWidth="1"/>
  </cols>
  <sheetData>
    <row r="1" spans="2:6" s="47" customFormat="1" ht="20.25" customHeight="1">
      <c r="B1" s="146"/>
      <c r="C1" s="147" t="s">
        <v>547</v>
      </c>
      <c r="F1" s="74" t="s">
        <v>9</v>
      </c>
    </row>
    <row r="2" spans="1:6" s="47" customFormat="1" ht="25.5" customHeight="1">
      <c r="A2" s="146"/>
      <c r="B2" s="146"/>
      <c r="C2" s="146"/>
      <c r="D2" s="146"/>
      <c r="E2" s="146"/>
      <c r="F2" s="146"/>
    </row>
    <row r="3" spans="1:6" s="22" customFormat="1" ht="20.25" customHeight="1">
      <c r="A3" s="18" t="s">
        <v>140</v>
      </c>
      <c r="B3" s="21"/>
      <c r="C3" s="21"/>
      <c r="D3" s="21"/>
      <c r="E3" s="21"/>
      <c r="F3" s="21"/>
    </row>
    <row r="4" spans="1:7" s="22" customFormat="1" ht="30" customHeight="1">
      <c r="A4" s="220" t="s">
        <v>311</v>
      </c>
      <c r="B4" s="19" t="s">
        <v>141</v>
      </c>
      <c r="C4" s="19" t="s">
        <v>142</v>
      </c>
      <c r="D4" s="19" t="s">
        <v>390</v>
      </c>
      <c r="E4" s="19" t="s">
        <v>143</v>
      </c>
      <c r="F4" s="24" t="s">
        <v>546</v>
      </c>
      <c r="G4" s="24" t="s">
        <v>391</v>
      </c>
    </row>
    <row r="5" spans="1:7" s="22" customFormat="1" ht="20.25" customHeight="1">
      <c r="A5" s="232" t="s">
        <v>243</v>
      </c>
      <c r="B5" s="430">
        <v>297180940</v>
      </c>
      <c r="C5" s="25">
        <v>160826041</v>
      </c>
      <c r="D5" s="25">
        <v>83354117</v>
      </c>
      <c r="E5" s="25">
        <v>5317292</v>
      </c>
      <c r="F5" s="25">
        <v>47683490</v>
      </c>
      <c r="G5" s="37">
        <v>0</v>
      </c>
    </row>
    <row r="6" spans="1:7" s="22" customFormat="1" ht="20.25" customHeight="1">
      <c r="A6" s="232" t="s">
        <v>354</v>
      </c>
      <c r="B6" s="430">
        <v>291764803</v>
      </c>
      <c r="C6" s="25">
        <v>160611694</v>
      </c>
      <c r="D6" s="25">
        <v>80536629</v>
      </c>
      <c r="E6" s="25">
        <v>4941247</v>
      </c>
      <c r="F6" s="25">
        <v>45675233</v>
      </c>
      <c r="G6" s="37">
        <v>0</v>
      </c>
    </row>
    <row r="7" spans="1:7" s="22" customFormat="1" ht="20.25" customHeight="1">
      <c r="A7" s="232" t="s">
        <v>373</v>
      </c>
      <c r="B7" s="430">
        <v>299296025</v>
      </c>
      <c r="C7" s="25">
        <v>162432271</v>
      </c>
      <c r="D7" s="25">
        <v>82249332</v>
      </c>
      <c r="E7" s="25">
        <v>5070628</v>
      </c>
      <c r="F7" s="25">
        <v>48789731</v>
      </c>
      <c r="G7" s="37">
        <v>754063</v>
      </c>
    </row>
    <row r="8" spans="1:7" s="22" customFormat="1" ht="20.25" customHeight="1">
      <c r="A8" s="232" t="s">
        <v>378</v>
      </c>
      <c r="B8" s="430">
        <v>303912519</v>
      </c>
      <c r="C8" s="25">
        <v>163569162</v>
      </c>
      <c r="D8" s="25">
        <v>84242848</v>
      </c>
      <c r="E8" s="25">
        <v>4851927</v>
      </c>
      <c r="F8" s="25">
        <v>49068223</v>
      </c>
      <c r="G8" s="37">
        <v>2180359</v>
      </c>
    </row>
    <row r="9" spans="1:7" s="22" customFormat="1" ht="20.25" customHeight="1">
      <c r="A9" s="232" t="s">
        <v>408</v>
      </c>
      <c r="B9" s="25">
        <v>305850249</v>
      </c>
      <c r="C9" s="25">
        <v>163269372</v>
      </c>
      <c r="D9" s="25">
        <v>83372206</v>
      </c>
      <c r="E9" s="25">
        <v>4748231</v>
      </c>
      <c r="F9" s="25">
        <v>49305681</v>
      </c>
      <c r="G9" s="37">
        <v>5154759</v>
      </c>
    </row>
    <row r="10" spans="1:7" s="22" customFormat="1" ht="20.25" customHeight="1">
      <c r="A10" s="232" t="s">
        <v>397</v>
      </c>
      <c r="B10" s="27">
        <f aca="true" t="shared" si="0" ref="B10:G10">SUM(B12:B18)</f>
        <v>310676937</v>
      </c>
      <c r="C10" s="27">
        <f t="shared" si="0"/>
        <v>165286268</v>
      </c>
      <c r="D10" s="27">
        <f t="shared" si="0"/>
        <v>84721295</v>
      </c>
      <c r="E10" s="27">
        <f t="shared" si="0"/>
        <v>4838391</v>
      </c>
      <c r="F10" s="27">
        <f t="shared" si="0"/>
        <v>49701251</v>
      </c>
      <c r="G10" s="27">
        <f t="shared" si="0"/>
        <v>6129732</v>
      </c>
    </row>
    <row r="11" spans="1:7" s="22" customFormat="1" ht="11.25" customHeight="1">
      <c r="A11" s="234"/>
      <c r="B11" s="254"/>
      <c r="C11" s="27"/>
      <c r="D11" s="27"/>
      <c r="E11" s="27"/>
      <c r="F11" s="27"/>
      <c r="G11" s="37"/>
    </row>
    <row r="12" spans="1:7" s="22" customFormat="1" ht="20.25" customHeight="1">
      <c r="A12" s="232" t="s">
        <v>144</v>
      </c>
      <c r="B12" s="429">
        <f aca="true" t="shared" si="1" ref="B12:B18">SUM(C12:G12)</f>
        <v>28249420</v>
      </c>
      <c r="C12" s="15">
        <v>15523176</v>
      </c>
      <c r="D12" s="15">
        <v>12240036</v>
      </c>
      <c r="E12" s="27">
        <v>486208</v>
      </c>
      <c r="F12" s="15">
        <v>0</v>
      </c>
      <c r="G12" s="15">
        <v>0</v>
      </c>
    </row>
    <row r="13" spans="1:7" s="22" customFormat="1" ht="20.25" customHeight="1">
      <c r="A13" s="232" t="s">
        <v>133</v>
      </c>
      <c r="B13" s="429">
        <f t="shared" si="1"/>
        <v>31677558</v>
      </c>
      <c r="C13" s="27">
        <v>21577512</v>
      </c>
      <c r="D13" s="27">
        <v>9583911</v>
      </c>
      <c r="E13" s="27">
        <v>515948</v>
      </c>
      <c r="F13" s="15">
        <v>0</v>
      </c>
      <c r="G13" s="27">
        <v>187</v>
      </c>
    </row>
    <row r="14" spans="1:7" s="22" customFormat="1" ht="20.25" customHeight="1">
      <c r="A14" s="232" t="s">
        <v>134</v>
      </c>
      <c r="B14" s="429">
        <f t="shared" si="1"/>
        <v>57229049</v>
      </c>
      <c r="C14" s="27">
        <v>13250396</v>
      </c>
      <c r="D14" s="27">
        <v>7815078</v>
      </c>
      <c r="E14" s="27">
        <v>700074</v>
      </c>
      <c r="F14" s="27">
        <v>35463501</v>
      </c>
      <c r="G14" s="15">
        <v>0</v>
      </c>
    </row>
    <row r="15" spans="1:7" s="22" customFormat="1" ht="20.25" customHeight="1">
      <c r="A15" s="232" t="s">
        <v>135</v>
      </c>
      <c r="B15" s="429">
        <f t="shared" si="1"/>
        <v>46157565</v>
      </c>
      <c r="C15" s="27">
        <v>29862919</v>
      </c>
      <c r="D15" s="27">
        <v>15178030</v>
      </c>
      <c r="E15" s="15">
        <v>497609</v>
      </c>
      <c r="F15" s="15">
        <v>0</v>
      </c>
      <c r="G15" s="15">
        <v>619007</v>
      </c>
    </row>
    <row r="16" spans="1:7" s="22" customFormat="1" ht="20.25" customHeight="1">
      <c r="A16" s="232" t="s">
        <v>136</v>
      </c>
      <c r="B16" s="429">
        <f t="shared" si="1"/>
        <v>48734544</v>
      </c>
      <c r="C16" s="27">
        <v>31137249</v>
      </c>
      <c r="D16" s="27">
        <v>11651582</v>
      </c>
      <c r="E16" s="27">
        <v>645079</v>
      </c>
      <c r="F16" s="15">
        <v>0</v>
      </c>
      <c r="G16" s="27">
        <v>5300634</v>
      </c>
    </row>
    <row r="17" spans="1:7" s="22" customFormat="1" ht="20.25" customHeight="1">
      <c r="A17" s="232" t="s">
        <v>137</v>
      </c>
      <c r="B17" s="429">
        <f t="shared" si="1"/>
        <v>79220848</v>
      </c>
      <c r="C17" s="27">
        <v>46976490</v>
      </c>
      <c r="D17" s="27">
        <v>21219126</v>
      </c>
      <c r="E17" s="27">
        <v>1734532</v>
      </c>
      <c r="F17" s="15">
        <v>9290700</v>
      </c>
      <c r="G17" s="27">
        <v>0</v>
      </c>
    </row>
    <row r="18" spans="1:7" s="22" customFormat="1" ht="20.25" customHeight="1">
      <c r="A18" s="28" t="s">
        <v>138</v>
      </c>
      <c r="B18" s="428">
        <f t="shared" si="1"/>
        <v>19407953</v>
      </c>
      <c r="C18" s="29">
        <v>6958526</v>
      </c>
      <c r="D18" s="29">
        <v>7033532</v>
      </c>
      <c r="E18" s="29">
        <v>258941</v>
      </c>
      <c r="F18" s="29">
        <v>4947050</v>
      </c>
      <c r="G18" s="29">
        <v>209904</v>
      </c>
    </row>
    <row r="19" spans="1:6" s="16" customFormat="1" ht="15.75" customHeight="1">
      <c r="A19" s="707" t="s">
        <v>350</v>
      </c>
      <c r="B19" s="707"/>
      <c r="C19" s="17"/>
      <c r="D19" s="17"/>
      <c r="E19" s="17"/>
      <c r="F19" s="17"/>
    </row>
    <row r="20" spans="1:6" s="47" customFormat="1" ht="16.5" customHeight="1">
      <c r="A20" s="707" t="s">
        <v>545</v>
      </c>
      <c r="B20" s="707"/>
      <c r="C20" s="707"/>
      <c r="D20" s="707"/>
      <c r="E20" s="146"/>
      <c r="F20" s="146"/>
    </row>
    <row r="21" spans="1:6" ht="13.5">
      <c r="A21" s="148"/>
      <c r="B21" s="148"/>
      <c r="C21" s="148"/>
      <c r="D21" s="148"/>
      <c r="E21" s="148"/>
      <c r="F21" s="148"/>
    </row>
  </sheetData>
  <sheetProtection/>
  <mergeCells count="2">
    <mergeCell ref="A19:B19"/>
    <mergeCell ref="A20:D20"/>
  </mergeCells>
  <printOptions/>
  <pageMargins left="0.69" right="0.18" top="0.92" bottom="0.45" header="0.58" footer="0.2"/>
  <pageSetup horizontalDpi="300" verticalDpi="3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2.5546875" style="33" customWidth="1"/>
    <col min="2" max="7" width="17.4453125" style="33" customWidth="1"/>
    <col min="8" max="8" width="11.21484375" style="33" bestFit="1" customWidth="1"/>
    <col min="9" max="16384" width="8.88671875" style="33" customWidth="1"/>
  </cols>
  <sheetData>
    <row r="1" spans="1:6" s="47" customFormat="1" ht="18" customHeight="1">
      <c r="A1" s="146"/>
      <c r="B1" s="149" t="s">
        <v>550</v>
      </c>
      <c r="C1" s="146"/>
      <c r="D1" s="146"/>
      <c r="E1" s="146"/>
      <c r="F1" s="74" t="s">
        <v>9</v>
      </c>
    </row>
    <row r="2" spans="1:6" s="47" customFormat="1" ht="20.25" customHeight="1">
      <c r="A2" s="146"/>
      <c r="D2" s="146"/>
      <c r="E2" s="146"/>
      <c r="F2" s="146"/>
    </row>
    <row r="3" spans="1:6" s="22" customFormat="1" ht="22.5" customHeight="1">
      <c r="A3" s="18" t="s">
        <v>118</v>
      </c>
      <c r="B3" s="18" t="s">
        <v>9</v>
      </c>
      <c r="C3" s="21"/>
      <c r="D3" s="21"/>
      <c r="E3" s="21"/>
      <c r="F3" s="21"/>
    </row>
    <row r="4" spans="1:7" s="22" customFormat="1" ht="33.75" customHeight="1">
      <c r="A4" s="220" t="s">
        <v>311</v>
      </c>
      <c r="B4" s="19" t="s">
        <v>141</v>
      </c>
      <c r="C4" s="19" t="s">
        <v>142</v>
      </c>
      <c r="D4" s="19" t="s">
        <v>390</v>
      </c>
      <c r="E4" s="23" t="s">
        <v>143</v>
      </c>
      <c r="F4" s="20" t="s">
        <v>546</v>
      </c>
      <c r="G4" s="24" t="s">
        <v>391</v>
      </c>
    </row>
    <row r="5" spans="1:8" s="22" customFormat="1" ht="21" customHeight="1">
      <c r="A5" s="205" t="s">
        <v>243</v>
      </c>
      <c r="B5" s="443">
        <v>146582116</v>
      </c>
      <c r="C5" s="442">
        <v>69637709</v>
      </c>
      <c r="D5" s="442">
        <v>62645076</v>
      </c>
      <c r="E5" s="442">
        <v>3786641</v>
      </c>
      <c r="F5" s="442">
        <v>10512690</v>
      </c>
      <c r="G5" s="432">
        <v>0</v>
      </c>
      <c r="H5" s="21"/>
    </row>
    <row r="6" spans="1:8" s="22" customFormat="1" ht="21" customHeight="1">
      <c r="A6" s="232" t="s">
        <v>354</v>
      </c>
      <c r="B6" s="440">
        <v>142787767</v>
      </c>
      <c r="C6" s="439">
        <v>69105628</v>
      </c>
      <c r="D6" s="439">
        <v>60098308</v>
      </c>
      <c r="E6" s="439">
        <v>3521044</v>
      </c>
      <c r="F6" s="439">
        <v>10062787</v>
      </c>
      <c r="G6" s="432">
        <v>0</v>
      </c>
      <c r="H6" s="21"/>
    </row>
    <row r="7" spans="1:8" s="22" customFormat="1" ht="21" customHeight="1">
      <c r="A7" s="232" t="s">
        <v>373</v>
      </c>
      <c r="B7" s="440">
        <v>145681795</v>
      </c>
      <c r="C7" s="439">
        <v>69617833</v>
      </c>
      <c r="D7" s="439">
        <v>61292291</v>
      </c>
      <c r="E7" s="439">
        <v>3621230</v>
      </c>
      <c r="F7" s="439">
        <v>10708654</v>
      </c>
      <c r="G7" s="441">
        <v>441787</v>
      </c>
      <c r="H7" s="21"/>
    </row>
    <row r="8" spans="1:8" s="22" customFormat="1" ht="21" customHeight="1">
      <c r="A8" s="232" t="s">
        <v>378</v>
      </c>
      <c r="B8" s="440">
        <v>147752646</v>
      </c>
      <c r="C8" s="439">
        <v>69880840</v>
      </c>
      <c r="D8" s="439">
        <v>62698653</v>
      </c>
      <c r="E8" s="439">
        <v>3431240</v>
      </c>
      <c r="F8" s="439">
        <v>10794677</v>
      </c>
      <c r="G8" s="438">
        <v>947236</v>
      </c>
      <c r="H8" s="21"/>
    </row>
    <row r="9" spans="1:8" s="22" customFormat="1" ht="21" customHeight="1">
      <c r="A9" s="232" t="s">
        <v>408</v>
      </c>
      <c r="B9" s="437">
        <v>159533274608</v>
      </c>
      <c r="C9" s="436">
        <v>75453698662</v>
      </c>
      <c r="D9" s="436">
        <v>66641309216</v>
      </c>
      <c r="E9" s="436">
        <v>3660899840</v>
      </c>
      <c r="F9" s="436">
        <v>11768540000</v>
      </c>
      <c r="G9" s="435">
        <v>2008826890</v>
      </c>
      <c r="H9" s="21"/>
    </row>
    <row r="10" spans="1:7" s="22" customFormat="1" ht="21" customHeight="1">
      <c r="A10" s="232" t="s">
        <v>397</v>
      </c>
      <c r="B10" s="250">
        <f aca="true" t="shared" si="0" ref="B10:G10">SUM(B12:B18)</f>
        <v>162986583</v>
      </c>
      <c r="C10" s="250">
        <f t="shared" si="0"/>
        <v>76867211</v>
      </c>
      <c r="D10" s="250">
        <f t="shared" si="0"/>
        <v>68077828</v>
      </c>
      <c r="E10" s="250">
        <f t="shared" si="0"/>
        <v>3783677</v>
      </c>
      <c r="F10" s="250">
        <f t="shared" si="0"/>
        <v>11919463</v>
      </c>
      <c r="G10" s="250">
        <f t="shared" si="0"/>
        <v>2338404</v>
      </c>
    </row>
    <row r="11" spans="1:7" s="22" customFormat="1" ht="13.5" customHeight="1">
      <c r="A11" s="232"/>
      <c r="B11" s="250"/>
      <c r="C11" s="250"/>
      <c r="D11" s="250"/>
      <c r="E11" s="250"/>
      <c r="F11" s="250"/>
      <c r="G11" s="331"/>
    </row>
    <row r="12" spans="1:7" s="22" customFormat="1" ht="21" customHeight="1">
      <c r="A12" s="232" t="s">
        <v>144</v>
      </c>
      <c r="B12" s="434">
        <f aca="true" t="shared" si="1" ref="B12:B18">SUM(C12:G12)</f>
        <v>17620719</v>
      </c>
      <c r="C12" s="250">
        <v>7294161</v>
      </c>
      <c r="D12" s="250">
        <v>9955603</v>
      </c>
      <c r="E12" s="433">
        <v>370955</v>
      </c>
      <c r="F12" s="432">
        <v>0</v>
      </c>
      <c r="G12" s="432">
        <v>0</v>
      </c>
    </row>
    <row r="13" spans="1:7" s="22" customFormat="1" ht="21" customHeight="1">
      <c r="A13" s="232" t="s">
        <v>133</v>
      </c>
      <c r="B13" s="434">
        <f t="shared" si="1"/>
        <v>18199629</v>
      </c>
      <c r="C13" s="250">
        <v>10080001</v>
      </c>
      <c r="D13" s="250">
        <v>7732897</v>
      </c>
      <c r="E13" s="433">
        <v>386583</v>
      </c>
      <c r="F13" s="432">
        <v>0</v>
      </c>
      <c r="G13" s="433">
        <v>148</v>
      </c>
    </row>
    <row r="14" spans="1:7" s="22" customFormat="1" ht="21" customHeight="1">
      <c r="A14" s="232" t="s">
        <v>134</v>
      </c>
      <c r="B14" s="434">
        <f t="shared" si="1"/>
        <v>21077342</v>
      </c>
      <c r="C14" s="250">
        <v>6319958</v>
      </c>
      <c r="D14" s="250">
        <v>5924742</v>
      </c>
      <c r="E14" s="433">
        <v>533037</v>
      </c>
      <c r="F14" s="250">
        <v>8299605</v>
      </c>
      <c r="G14" s="432">
        <v>0</v>
      </c>
    </row>
    <row r="15" spans="1:7" s="22" customFormat="1" ht="21" customHeight="1">
      <c r="A15" s="232" t="s">
        <v>135</v>
      </c>
      <c r="B15" s="434">
        <f t="shared" si="1"/>
        <v>26762442</v>
      </c>
      <c r="C15" s="250">
        <v>13917125</v>
      </c>
      <c r="D15" s="250">
        <v>12097416</v>
      </c>
      <c r="E15" s="433">
        <v>385978</v>
      </c>
      <c r="F15" s="432">
        <v>0</v>
      </c>
      <c r="G15" s="433">
        <v>361923</v>
      </c>
    </row>
    <row r="16" spans="1:7" s="22" customFormat="1" ht="21" customHeight="1">
      <c r="A16" s="232" t="s">
        <v>136</v>
      </c>
      <c r="B16" s="434">
        <f t="shared" si="1"/>
        <v>26113503</v>
      </c>
      <c r="C16" s="250">
        <v>14441624</v>
      </c>
      <c r="D16" s="250">
        <v>9309102</v>
      </c>
      <c r="E16" s="433">
        <v>509317</v>
      </c>
      <c r="F16" s="432">
        <v>0</v>
      </c>
      <c r="G16" s="433">
        <v>1853460</v>
      </c>
    </row>
    <row r="17" spans="1:7" s="22" customFormat="1" ht="21" customHeight="1">
      <c r="A17" s="232" t="s">
        <v>137</v>
      </c>
      <c r="B17" s="434">
        <f t="shared" si="1"/>
        <v>42248445</v>
      </c>
      <c r="C17" s="250">
        <v>21552063</v>
      </c>
      <c r="D17" s="250">
        <v>17223893</v>
      </c>
      <c r="E17" s="433">
        <v>1400280</v>
      </c>
      <c r="F17" s="250">
        <v>2072209</v>
      </c>
      <c r="G17" s="432">
        <v>0</v>
      </c>
    </row>
    <row r="18" spans="1:7" s="22" customFormat="1" ht="21" customHeight="1">
      <c r="A18" s="28" t="s">
        <v>138</v>
      </c>
      <c r="B18" s="431">
        <f t="shared" si="1"/>
        <v>10964503</v>
      </c>
      <c r="C18" s="245">
        <v>3262279</v>
      </c>
      <c r="D18" s="245">
        <v>5834175</v>
      </c>
      <c r="E18" s="245">
        <v>197527</v>
      </c>
      <c r="F18" s="245">
        <v>1547649</v>
      </c>
      <c r="G18" s="245">
        <v>122873</v>
      </c>
    </row>
    <row r="19" spans="1:6" s="16" customFormat="1" ht="15" customHeight="1">
      <c r="A19" s="708" t="s">
        <v>549</v>
      </c>
      <c r="B19" s="708"/>
      <c r="C19" s="17"/>
      <c r="D19" s="17"/>
      <c r="E19" s="17"/>
      <c r="F19" s="30" t="s">
        <v>9</v>
      </c>
    </row>
    <row r="20" spans="1:6" s="31" customFormat="1" ht="15.75" customHeight="1">
      <c r="A20" s="707" t="s">
        <v>548</v>
      </c>
      <c r="B20" s="707"/>
      <c r="C20" s="707"/>
      <c r="D20" s="707"/>
      <c r="E20" s="150"/>
      <c r="F20" s="150"/>
    </row>
    <row r="21" spans="1:6" ht="13.5">
      <c r="A21" s="148"/>
      <c r="B21" s="148"/>
      <c r="C21" s="148"/>
      <c r="D21" s="148"/>
      <c r="E21" s="148"/>
      <c r="F21" s="148"/>
    </row>
    <row r="22" spans="1:6" ht="13.5">
      <c r="A22" s="148"/>
      <c r="B22" s="148"/>
      <c r="C22" s="148"/>
      <c r="D22" s="148"/>
      <c r="E22" s="148"/>
      <c r="F22" s="148"/>
    </row>
    <row r="23" spans="1:6" ht="13.5">
      <c r="A23" s="148"/>
      <c r="B23" s="148"/>
      <c r="C23" s="148"/>
      <c r="D23" s="148"/>
      <c r="E23" s="148"/>
      <c r="F23" s="148"/>
    </row>
    <row r="24" spans="1:6" ht="13.5">
      <c r="A24" s="148"/>
      <c r="B24" s="148"/>
      <c r="C24" s="148"/>
      <c r="D24" s="148"/>
      <c r="E24" s="148"/>
      <c r="F24" s="148"/>
    </row>
    <row r="25" spans="1:6" ht="13.5">
      <c r="A25" s="148"/>
      <c r="B25" s="148"/>
      <c r="C25" s="148"/>
      <c r="D25" s="148"/>
      <c r="E25" s="148"/>
      <c r="F25" s="148"/>
    </row>
  </sheetData>
  <sheetProtection/>
  <mergeCells count="2">
    <mergeCell ref="A19:B19"/>
    <mergeCell ref="A20:D20"/>
  </mergeCells>
  <printOptions/>
  <pageMargins left="0.75" right="0.75" top="0.56" bottom="0.49" header="0.5" footer="0.5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pane xSplit="1" ySplit="8" topLeftCell="B9" activePane="bottomRight" state="frozen"/>
      <selection pane="topLeft" activeCell="A4" sqref="A4:A6"/>
      <selection pane="topRight" activeCell="A4" sqref="A4:A6"/>
      <selection pane="bottomLeft" activeCell="A4" sqref="A4:A6"/>
      <selection pane="bottomRight" activeCell="A3" sqref="A3"/>
    </sheetView>
  </sheetViews>
  <sheetFormatPr defaultColWidth="8.88671875" defaultRowHeight="13.5"/>
  <cols>
    <col min="1" max="1" width="8.88671875" style="33" customWidth="1"/>
    <col min="2" max="2" width="12.21484375" style="108" customWidth="1"/>
    <col min="3" max="3" width="7.10546875" style="154" customWidth="1"/>
    <col min="4" max="4" width="10.88671875" style="108" customWidth="1"/>
    <col min="5" max="5" width="6.88671875" style="154" customWidth="1"/>
    <col min="6" max="6" width="9.4453125" style="108" customWidth="1"/>
    <col min="7" max="7" width="6.88671875" style="154" customWidth="1"/>
    <col min="8" max="8" width="11.6640625" style="108" customWidth="1"/>
    <col min="9" max="9" width="7.5546875" style="154" bestFit="1" customWidth="1"/>
    <col min="10" max="10" width="11.21484375" style="108" customWidth="1"/>
    <col min="11" max="11" width="7.5546875" style="154" bestFit="1" customWidth="1"/>
    <col min="12" max="12" width="9.10546875" style="108" customWidth="1"/>
    <col min="13" max="13" width="7.5546875" style="154" bestFit="1" customWidth="1"/>
    <col min="14" max="14" width="9.21484375" style="108" customWidth="1"/>
    <col min="15" max="15" width="6.77734375" style="154" customWidth="1"/>
    <col min="16" max="16" width="11.21484375" style="108" customWidth="1"/>
    <col min="17" max="17" width="7.3359375" style="154" customWidth="1"/>
    <col min="18" max="16384" width="8.88671875" style="33" customWidth="1"/>
  </cols>
  <sheetData>
    <row r="1" spans="3:6" ht="19.5" customHeight="1">
      <c r="C1" s="151" t="s">
        <v>810</v>
      </c>
      <c r="D1" s="152"/>
      <c r="E1" s="153"/>
      <c r="F1" s="152"/>
    </row>
    <row r="2" ht="13.5">
      <c r="A2" s="148"/>
    </row>
    <row r="3" ht="13.5">
      <c r="A3" s="148"/>
    </row>
    <row r="4" spans="1:17" s="22" customFormat="1" ht="18" customHeight="1">
      <c r="A4" s="18" t="s">
        <v>145</v>
      </c>
      <c r="B4" s="37"/>
      <c r="C4" s="155"/>
      <c r="D4" s="37"/>
      <c r="E4" s="155"/>
      <c r="F4" s="77" t="s">
        <v>9</v>
      </c>
      <c r="G4" s="155"/>
      <c r="H4" s="37"/>
      <c r="I4" s="155"/>
      <c r="J4" s="37"/>
      <c r="K4" s="155"/>
      <c r="L4" s="37"/>
      <c r="M4" s="155"/>
      <c r="N4" s="37"/>
      <c r="O4" s="155"/>
      <c r="P4" s="37"/>
      <c r="Q4" s="155"/>
    </row>
    <row r="5" spans="1:17" s="22" customFormat="1" ht="18" customHeight="1">
      <c r="A5" s="629" t="s">
        <v>809</v>
      </c>
      <c r="B5" s="709" t="s">
        <v>141</v>
      </c>
      <c r="C5" s="710"/>
      <c r="D5" s="709" t="s">
        <v>808</v>
      </c>
      <c r="E5" s="710"/>
      <c r="F5" s="709" t="s">
        <v>146</v>
      </c>
      <c r="G5" s="710"/>
      <c r="H5" s="709" t="s">
        <v>147</v>
      </c>
      <c r="I5" s="710"/>
      <c r="J5" s="711" t="s">
        <v>807</v>
      </c>
      <c r="K5" s="712"/>
      <c r="L5" s="712"/>
      <c r="M5" s="712"/>
      <c r="N5" s="712"/>
      <c r="O5" s="712"/>
      <c r="P5" s="712"/>
      <c r="Q5" s="712"/>
    </row>
    <row r="6" spans="1:17" s="22" customFormat="1" ht="11.25" customHeight="1">
      <c r="A6" s="629"/>
      <c r="B6" s="713" t="s">
        <v>9</v>
      </c>
      <c r="C6" s="715" t="s">
        <v>806</v>
      </c>
      <c r="D6" s="713"/>
      <c r="E6" s="715" t="s">
        <v>806</v>
      </c>
      <c r="F6" s="713"/>
      <c r="G6" s="715" t="s">
        <v>806</v>
      </c>
      <c r="H6" s="713"/>
      <c r="I6" s="715" t="s">
        <v>806</v>
      </c>
      <c r="J6" s="717"/>
      <c r="K6" s="455"/>
      <c r="L6" s="718" t="s">
        <v>805</v>
      </c>
      <c r="M6" s="454"/>
      <c r="N6" s="716" t="s">
        <v>804</v>
      </c>
      <c r="O6" s="454"/>
      <c r="P6" s="716" t="s">
        <v>803</v>
      </c>
      <c r="Q6" s="453"/>
    </row>
    <row r="7" spans="1:17" s="22" customFormat="1" ht="14.25" customHeight="1">
      <c r="A7" s="629"/>
      <c r="B7" s="714"/>
      <c r="C7" s="715"/>
      <c r="D7" s="714" t="s">
        <v>9</v>
      </c>
      <c r="E7" s="715"/>
      <c r="F7" s="714" t="s">
        <v>9</v>
      </c>
      <c r="G7" s="715"/>
      <c r="H7" s="714" t="s">
        <v>9</v>
      </c>
      <c r="I7" s="715"/>
      <c r="J7" s="714"/>
      <c r="K7" s="452" t="s">
        <v>148</v>
      </c>
      <c r="L7" s="719"/>
      <c r="M7" s="452" t="s">
        <v>148</v>
      </c>
      <c r="N7" s="714"/>
      <c r="O7" s="452" t="s">
        <v>148</v>
      </c>
      <c r="P7" s="716"/>
      <c r="Q7" s="451" t="s">
        <v>148</v>
      </c>
    </row>
    <row r="8" spans="1:17" s="22" customFormat="1" ht="12" customHeight="1">
      <c r="A8" s="629"/>
      <c r="B8" s="714"/>
      <c r="C8" s="715"/>
      <c r="D8" s="714" t="s">
        <v>9</v>
      </c>
      <c r="E8" s="715"/>
      <c r="F8" s="714" t="s">
        <v>9</v>
      </c>
      <c r="G8" s="715"/>
      <c r="H8" s="714" t="s">
        <v>9</v>
      </c>
      <c r="I8" s="715"/>
      <c r="J8" s="714"/>
      <c r="K8" s="450" t="s">
        <v>129</v>
      </c>
      <c r="L8" s="720"/>
      <c r="M8" s="450" t="s">
        <v>129</v>
      </c>
      <c r="N8" s="714"/>
      <c r="O8" s="450" t="s">
        <v>129</v>
      </c>
      <c r="P8" s="714"/>
      <c r="Q8" s="448" t="s">
        <v>129</v>
      </c>
    </row>
    <row r="9" spans="1:17" s="22" customFormat="1" ht="19.5" customHeight="1">
      <c r="A9" s="205" t="s">
        <v>243</v>
      </c>
      <c r="B9" s="37">
        <v>13265250</v>
      </c>
      <c r="C9" s="155">
        <v>100.00000682687988</v>
      </c>
      <c r="D9" s="37">
        <v>2841568</v>
      </c>
      <c r="E9" s="156">
        <v>21.41351015170918</v>
      </c>
      <c r="F9" s="37">
        <v>495076</v>
      </c>
      <c r="G9" s="156">
        <v>3.729040605847006</v>
      </c>
      <c r="H9" s="37">
        <v>4942417</v>
      </c>
      <c r="I9" s="156">
        <v>37.17873389012447</v>
      </c>
      <c r="J9" s="37">
        <v>4986190</v>
      </c>
      <c r="K9" s="156">
        <v>37.6</v>
      </c>
      <c r="L9" s="37">
        <v>51780</v>
      </c>
      <c r="M9" s="156">
        <v>0.38975209359165136</v>
      </c>
      <c r="N9" s="37">
        <v>79218</v>
      </c>
      <c r="O9" s="156">
        <v>0.598772125187555</v>
      </c>
      <c r="P9" s="37">
        <v>4855192</v>
      </c>
      <c r="Q9" s="156">
        <v>36.6</v>
      </c>
    </row>
    <row r="10" spans="1:17" s="22" customFormat="1" ht="19.5" customHeight="1">
      <c r="A10" s="232" t="s">
        <v>354</v>
      </c>
      <c r="B10" s="37">
        <v>13133699</v>
      </c>
      <c r="C10" s="155">
        <v>100</v>
      </c>
      <c r="D10" s="37">
        <v>2861853</v>
      </c>
      <c r="E10" s="156">
        <v>21.79698080930579</v>
      </c>
      <c r="F10" s="37">
        <v>511698</v>
      </c>
      <c r="G10" s="156">
        <v>3.8872730570153364</v>
      </c>
      <c r="H10" s="37">
        <v>4953489</v>
      </c>
      <c r="I10" s="156">
        <v>37.673434285031156</v>
      </c>
      <c r="J10" s="37">
        <v>4806659</v>
      </c>
      <c r="K10" s="156">
        <v>36.64231184864771</v>
      </c>
      <c r="L10" s="37">
        <v>57886</v>
      </c>
      <c r="M10" s="156">
        <v>0.4399970729455254</v>
      </c>
      <c r="N10" s="37">
        <v>59129</v>
      </c>
      <c r="O10" s="156">
        <v>0.45023624896295034</v>
      </c>
      <c r="P10" s="37">
        <v>4689644</v>
      </c>
      <c r="Q10" s="156">
        <v>35.752078526739226</v>
      </c>
    </row>
    <row r="11" spans="1:17" s="22" customFormat="1" ht="19.5" customHeight="1">
      <c r="A11" s="232" t="s">
        <v>373</v>
      </c>
      <c r="B11" s="37">
        <v>14479994</v>
      </c>
      <c r="C11" s="155">
        <v>99.99997796857618</v>
      </c>
      <c r="D11" s="37">
        <v>3057073</v>
      </c>
      <c r="E11" s="156">
        <v>21.103774412195957</v>
      </c>
      <c r="F11" s="37">
        <v>585212</v>
      </c>
      <c r="G11" s="156">
        <v>4.029816033827974</v>
      </c>
      <c r="H11" s="37">
        <v>5306065</v>
      </c>
      <c r="I11" s="156">
        <v>36.55774939772254</v>
      </c>
      <c r="J11" s="37">
        <v>5531644</v>
      </c>
      <c r="K11" s="155">
        <v>38.30863812482972</v>
      </c>
      <c r="L11" s="37">
        <v>60250</v>
      </c>
      <c r="M11" s="156">
        <v>0.4142998963287045</v>
      </c>
      <c r="N11" s="37">
        <v>77014</v>
      </c>
      <c r="O11" s="156">
        <v>0.5348073902847151</v>
      </c>
      <c r="P11" s="37">
        <v>5394380</v>
      </c>
      <c r="Q11" s="155">
        <v>37.3595308382163</v>
      </c>
    </row>
    <row r="12" spans="1:17" s="22" customFormat="1" ht="19.5" customHeight="1">
      <c r="A12" s="232" t="s">
        <v>378</v>
      </c>
      <c r="B12" s="37">
        <v>14821944</v>
      </c>
      <c r="C12" s="155">
        <v>100</v>
      </c>
      <c r="D12" s="37">
        <v>3027757</v>
      </c>
      <c r="E12" s="155">
        <v>20.43120554148543</v>
      </c>
      <c r="F12" s="37">
        <v>639384</v>
      </c>
      <c r="G12" s="155">
        <v>4.30090601843914</v>
      </c>
      <c r="H12" s="37">
        <v>5337493</v>
      </c>
      <c r="I12" s="155">
        <v>36</v>
      </c>
      <c r="J12" s="37">
        <v>5817310</v>
      </c>
      <c r="K12" s="155">
        <v>39.2</v>
      </c>
      <c r="L12" s="37">
        <v>61529</v>
      </c>
      <c r="M12" s="155">
        <v>0.4118623645562495</v>
      </c>
      <c r="N12" s="37">
        <v>71468</v>
      </c>
      <c r="O12" s="155">
        <v>0.48647861411686866</v>
      </c>
      <c r="P12" s="37">
        <v>5684313</v>
      </c>
      <c r="Q12" s="155">
        <v>38.35</v>
      </c>
    </row>
    <row r="13" spans="1:18" s="22" customFormat="1" ht="19.5" customHeight="1">
      <c r="A13" s="232" t="s">
        <v>408</v>
      </c>
      <c r="B13" s="37">
        <v>14954955</v>
      </c>
      <c r="C13" s="155">
        <v>100</v>
      </c>
      <c r="D13" s="37">
        <v>3050594</v>
      </c>
      <c r="E13" s="157">
        <v>20.396309087101248</v>
      </c>
      <c r="F13" s="37">
        <v>661680</v>
      </c>
      <c r="G13" s="157">
        <v>4.41050643791323</v>
      </c>
      <c r="H13" s="37">
        <v>5378230</v>
      </c>
      <c r="I13" s="157">
        <v>35.86071481123876</v>
      </c>
      <c r="J13" s="37">
        <v>5864451</v>
      </c>
      <c r="K13" s="157">
        <v>39.332469663746764</v>
      </c>
      <c r="L13" s="37">
        <v>64790</v>
      </c>
      <c r="M13" s="157">
        <v>0.4296433770528955</v>
      </c>
      <c r="N13" s="37">
        <v>3635</v>
      </c>
      <c r="O13" s="157">
        <v>0.0243873282072392</v>
      </c>
      <c r="P13" s="37">
        <v>5796026</v>
      </c>
      <c r="Q13" s="446">
        <v>38.878417963491835</v>
      </c>
      <c r="R13" s="447"/>
    </row>
    <row r="14" spans="1:17" s="22" customFormat="1" ht="19.5" customHeight="1">
      <c r="A14" s="232" t="s">
        <v>593</v>
      </c>
      <c r="B14" s="37">
        <f>D14+F14+H14+J14</f>
        <v>15080053</v>
      </c>
      <c r="C14" s="155">
        <f>AVERAGE(C16:C27)</f>
        <v>100.00000060627106</v>
      </c>
      <c r="D14" s="37">
        <f>SUM(D16:D27)</f>
        <v>3076642</v>
      </c>
      <c r="E14" s="155">
        <f>AVERAGE(E16:E27)</f>
        <v>20.38085949430406</v>
      </c>
      <c r="F14" s="37">
        <v>720295</v>
      </c>
      <c r="G14" s="155">
        <f>AVERAGE(G16:G27)</f>
        <v>4.765287433939913</v>
      </c>
      <c r="H14" s="37">
        <f>SUM(H16:H27)</f>
        <v>5308713</v>
      </c>
      <c r="I14" s="155">
        <f>AVERAGE(I16:I27)</f>
        <v>35.09862233775224</v>
      </c>
      <c r="J14" s="37">
        <v>5974403</v>
      </c>
      <c r="K14" s="155">
        <f>AVERAGE(K16:K27)</f>
        <v>39.755231340274854</v>
      </c>
      <c r="L14" s="37">
        <v>67041</v>
      </c>
      <c r="M14" s="155">
        <f>AVERAGE(M16:M27)</f>
        <v>0.44095189154058073</v>
      </c>
      <c r="N14" s="37">
        <f>SUM(N16:N27)</f>
        <v>3874</v>
      </c>
      <c r="O14" s="155">
        <f>AVERAGE(O16:O27)</f>
        <v>0.025662471865434317</v>
      </c>
      <c r="P14" s="37">
        <f>SUM(P16:P27)</f>
        <v>5903488</v>
      </c>
      <c r="Q14" s="155">
        <f>AVERAGE(Q16:Q27)</f>
        <v>39.28861697686883</v>
      </c>
    </row>
    <row r="15" spans="1:17" s="22" customFormat="1" ht="14.25" customHeight="1">
      <c r="A15" s="234"/>
      <c r="B15" s="37"/>
      <c r="C15" s="155"/>
      <c r="D15" s="37"/>
      <c r="E15" s="157"/>
      <c r="F15" s="27"/>
      <c r="G15" s="155"/>
      <c r="H15" s="37"/>
      <c r="I15" s="155"/>
      <c r="J15" s="27"/>
      <c r="K15" s="155"/>
      <c r="L15" s="27"/>
      <c r="M15" s="155"/>
      <c r="N15" s="27"/>
      <c r="O15" s="155"/>
      <c r="P15" s="27"/>
      <c r="Q15" s="155"/>
    </row>
    <row r="16" spans="1:17" s="22" customFormat="1" ht="24" customHeight="1">
      <c r="A16" s="232" t="s">
        <v>90</v>
      </c>
      <c r="B16" s="429">
        <f aca="true" t="shared" si="0" ref="B16:C22">SUM(D16+F16+H16+J16)</f>
        <v>1437878</v>
      </c>
      <c r="C16" s="446">
        <f t="shared" si="0"/>
        <v>100</v>
      </c>
      <c r="D16" s="37">
        <v>281640</v>
      </c>
      <c r="E16" s="446">
        <f aca="true" t="shared" si="1" ref="E16:E27">D16/B16*100</f>
        <v>19.58719724482884</v>
      </c>
      <c r="F16" s="27">
        <v>72983</v>
      </c>
      <c r="G16" s="155">
        <f aca="true" t="shared" si="2" ref="G16:G27">F16/B16*100</f>
        <v>5.075743560997525</v>
      </c>
      <c r="H16" s="37">
        <v>542066</v>
      </c>
      <c r="I16" s="155">
        <f aca="true" t="shared" si="3" ref="I16:I27">H16/B16*100</f>
        <v>37.699025925704404</v>
      </c>
      <c r="J16" s="27">
        <f aca="true" t="shared" si="4" ref="J16:J27">SUM(L16+N16+P16)</f>
        <v>541189</v>
      </c>
      <c r="K16" s="155">
        <f aca="true" t="shared" si="5" ref="K16:K27">J16/B16*100</f>
        <v>37.63803326846923</v>
      </c>
      <c r="L16" s="27">
        <v>7538</v>
      </c>
      <c r="M16" s="155">
        <f aca="true" t="shared" si="6" ref="M16:M27">L16/B16*100</f>
        <v>0.5242447551183063</v>
      </c>
      <c r="N16" s="27">
        <v>392</v>
      </c>
      <c r="O16" s="155">
        <f aca="true" t="shared" si="7" ref="O16:O27">N16/B16*100</f>
        <v>0.027262396392461672</v>
      </c>
      <c r="P16" s="27">
        <v>533259</v>
      </c>
      <c r="Q16" s="155">
        <f aca="true" t="shared" si="8" ref="Q16:Q27">P16/B16*100</f>
        <v>37.08652611695846</v>
      </c>
    </row>
    <row r="17" spans="1:17" s="22" customFormat="1" ht="24" customHeight="1">
      <c r="A17" s="232" t="s">
        <v>91</v>
      </c>
      <c r="B17" s="429">
        <f t="shared" si="0"/>
        <v>1336300</v>
      </c>
      <c r="C17" s="446">
        <f t="shared" si="0"/>
        <v>100</v>
      </c>
      <c r="D17" s="37">
        <v>274973</v>
      </c>
      <c r="E17" s="446">
        <f t="shared" si="1"/>
        <v>20.57719075057996</v>
      </c>
      <c r="F17" s="27">
        <v>66499</v>
      </c>
      <c r="G17" s="155">
        <f t="shared" si="2"/>
        <v>4.976352615430667</v>
      </c>
      <c r="H17" s="37">
        <v>506286</v>
      </c>
      <c r="I17" s="155">
        <f t="shared" si="3"/>
        <v>37.88715108882736</v>
      </c>
      <c r="J17" s="27">
        <f t="shared" si="4"/>
        <v>488542</v>
      </c>
      <c r="K17" s="155">
        <f t="shared" si="5"/>
        <v>36.55930554516201</v>
      </c>
      <c r="L17" s="27">
        <v>7574</v>
      </c>
      <c r="M17" s="155">
        <f t="shared" si="6"/>
        <v>0.5667888947092719</v>
      </c>
      <c r="N17" s="27">
        <v>383</v>
      </c>
      <c r="O17" s="155">
        <f t="shared" si="7"/>
        <v>0.028661228765995663</v>
      </c>
      <c r="P17" s="27">
        <v>480585</v>
      </c>
      <c r="Q17" s="155">
        <f t="shared" si="8"/>
        <v>35.963855421686745</v>
      </c>
    </row>
    <row r="18" spans="1:17" s="22" customFormat="1" ht="24" customHeight="1">
      <c r="A18" s="232" t="s">
        <v>92</v>
      </c>
      <c r="B18" s="429">
        <f t="shared" si="0"/>
        <v>1214829</v>
      </c>
      <c r="C18" s="446">
        <f t="shared" si="0"/>
        <v>100</v>
      </c>
      <c r="D18" s="37">
        <v>237716</v>
      </c>
      <c r="E18" s="446">
        <f t="shared" si="1"/>
        <v>19.567856875329777</v>
      </c>
      <c r="F18" s="27">
        <v>58280</v>
      </c>
      <c r="G18" s="155">
        <f t="shared" si="2"/>
        <v>4.797383006167946</v>
      </c>
      <c r="H18" s="37">
        <v>426006</v>
      </c>
      <c r="I18" s="155">
        <f t="shared" si="3"/>
        <v>35.06715759995851</v>
      </c>
      <c r="J18" s="27">
        <f t="shared" si="4"/>
        <v>492827</v>
      </c>
      <c r="K18" s="155">
        <f t="shared" si="5"/>
        <v>40.56760251854376</v>
      </c>
      <c r="L18" s="27">
        <v>5730</v>
      </c>
      <c r="M18" s="155">
        <f t="shared" si="6"/>
        <v>0.4716713216427991</v>
      </c>
      <c r="N18" s="27">
        <v>340</v>
      </c>
      <c r="O18" s="155">
        <f t="shared" si="7"/>
        <v>0.027987478073045673</v>
      </c>
      <c r="P18" s="27">
        <v>486757</v>
      </c>
      <c r="Q18" s="155">
        <f t="shared" si="8"/>
        <v>40.06794371882792</v>
      </c>
    </row>
    <row r="19" spans="1:17" s="22" customFormat="1" ht="24" customHeight="1">
      <c r="A19" s="232" t="s">
        <v>93</v>
      </c>
      <c r="B19" s="429">
        <f t="shared" si="0"/>
        <v>1220102</v>
      </c>
      <c r="C19" s="446">
        <f t="shared" si="0"/>
        <v>100</v>
      </c>
      <c r="D19" s="37">
        <v>248614</v>
      </c>
      <c r="E19" s="446">
        <f t="shared" si="1"/>
        <v>20.376493112870893</v>
      </c>
      <c r="F19" s="27">
        <v>56695</v>
      </c>
      <c r="G19" s="155">
        <f t="shared" si="2"/>
        <v>4.646742649385051</v>
      </c>
      <c r="H19" s="37">
        <v>409694</v>
      </c>
      <c r="I19" s="155">
        <f t="shared" si="3"/>
        <v>33.57866801300219</v>
      </c>
      <c r="J19" s="27">
        <f t="shared" si="4"/>
        <v>505099</v>
      </c>
      <c r="K19" s="155">
        <f t="shared" si="5"/>
        <v>41.39809622474186</v>
      </c>
      <c r="L19" s="27">
        <v>4632</v>
      </c>
      <c r="M19" s="155">
        <f t="shared" si="6"/>
        <v>0.37964039072143146</v>
      </c>
      <c r="N19" s="27">
        <v>349</v>
      </c>
      <c r="O19" s="155">
        <f t="shared" si="7"/>
        <v>0.028604165881213207</v>
      </c>
      <c r="P19" s="27">
        <v>500118</v>
      </c>
      <c r="Q19" s="155">
        <f t="shared" si="8"/>
        <v>40.989851668139224</v>
      </c>
    </row>
    <row r="20" spans="1:17" s="22" customFormat="1" ht="24" customHeight="1">
      <c r="A20" s="232" t="s">
        <v>94</v>
      </c>
      <c r="B20" s="429">
        <f t="shared" si="0"/>
        <v>1166227</v>
      </c>
      <c r="C20" s="446">
        <f t="shared" si="0"/>
        <v>100</v>
      </c>
      <c r="D20" s="37">
        <v>233589</v>
      </c>
      <c r="E20" s="446">
        <f t="shared" si="1"/>
        <v>20.02946253173696</v>
      </c>
      <c r="F20" s="27">
        <v>52279</v>
      </c>
      <c r="G20" s="155">
        <f t="shared" si="2"/>
        <v>4.482746497894492</v>
      </c>
      <c r="H20" s="37">
        <v>391330</v>
      </c>
      <c r="I20" s="155">
        <f t="shared" si="3"/>
        <v>33.55521695175982</v>
      </c>
      <c r="J20" s="27">
        <f t="shared" si="4"/>
        <v>489029</v>
      </c>
      <c r="K20" s="155">
        <f t="shared" si="5"/>
        <v>41.932574018608726</v>
      </c>
      <c r="L20" s="27">
        <v>4132</v>
      </c>
      <c r="M20" s="155">
        <f t="shared" si="6"/>
        <v>0.3543049509229335</v>
      </c>
      <c r="N20" s="27">
        <v>304</v>
      </c>
      <c r="O20" s="155">
        <f t="shared" si="7"/>
        <v>0.026066966379615635</v>
      </c>
      <c r="P20" s="27">
        <v>484593</v>
      </c>
      <c r="Q20" s="155">
        <f t="shared" si="8"/>
        <v>41.55220210130618</v>
      </c>
    </row>
    <row r="21" spans="1:17" s="22" customFormat="1" ht="24" customHeight="1">
      <c r="A21" s="232" t="s">
        <v>95</v>
      </c>
      <c r="B21" s="429">
        <f t="shared" si="0"/>
        <v>1175503</v>
      </c>
      <c r="C21" s="446">
        <f t="shared" si="0"/>
        <v>100</v>
      </c>
      <c r="D21" s="37">
        <v>232665</v>
      </c>
      <c r="E21" s="446">
        <f t="shared" si="1"/>
        <v>19.792803591313675</v>
      </c>
      <c r="F21" s="27">
        <v>54739</v>
      </c>
      <c r="G21" s="155">
        <f t="shared" si="2"/>
        <v>4.656644857563102</v>
      </c>
      <c r="H21" s="37">
        <v>402535</v>
      </c>
      <c r="I21" s="155">
        <f t="shared" si="3"/>
        <v>34.243638680632884</v>
      </c>
      <c r="J21" s="27">
        <f t="shared" si="4"/>
        <v>485564</v>
      </c>
      <c r="K21" s="155">
        <f t="shared" si="5"/>
        <v>41.306912870490336</v>
      </c>
      <c r="L21" s="27">
        <v>5067</v>
      </c>
      <c r="M21" s="155">
        <f t="shared" si="6"/>
        <v>0.43104951667498936</v>
      </c>
      <c r="N21" s="27">
        <v>289</v>
      </c>
      <c r="O21" s="155">
        <f t="shared" si="7"/>
        <v>0.02458522011428299</v>
      </c>
      <c r="P21" s="27">
        <v>480208</v>
      </c>
      <c r="Q21" s="155">
        <f t="shared" si="8"/>
        <v>40.851278133701065</v>
      </c>
    </row>
    <row r="22" spans="1:17" s="22" customFormat="1" ht="24" customHeight="1">
      <c r="A22" s="232" t="s">
        <v>96</v>
      </c>
      <c r="B22" s="429">
        <f t="shared" si="0"/>
        <v>1272954</v>
      </c>
      <c r="C22" s="446">
        <f t="shared" si="0"/>
        <v>100</v>
      </c>
      <c r="D22" s="37">
        <v>251267</v>
      </c>
      <c r="E22" s="446">
        <f t="shared" si="1"/>
        <v>19.738890800453117</v>
      </c>
      <c r="F22" s="27">
        <v>62800</v>
      </c>
      <c r="G22" s="155">
        <f t="shared" si="2"/>
        <v>4.933406863091675</v>
      </c>
      <c r="H22" s="37">
        <v>455936</v>
      </c>
      <c r="I22" s="155">
        <f t="shared" si="3"/>
        <v>35.81716228551856</v>
      </c>
      <c r="J22" s="27">
        <f t="shared" si="4"/>
        <v>502951</v>
      </c>
      <c r="K22" s="155">
        <f t="shared" si="5"/>
        <v>39.51054005093664</v>
      </c>
      <c r="L22" s="27">
        <v>5430</v>
      </c>
      <c r="M22" s="155">
        <f t="shared" si="6"/>
        <v>0.4265668673023534</v>
      </c>
      <c r="N22" s="27">
        <v>302</v>
      </c>
      <c r="O22" s="155">
        <f t="shared" si="7"/>
        <v>0.023724345105950412</v>
      </c>
      <c r="P22" s="27">
        <v>497219</v>
      </c>
      <c r="Q22" s="155">
        <f t="shared" si="8"/>
        <v>39.06024883852834</v>
      </c>
    </row>
    <row r="23" spans="1:17" s="22" customFormat="1" ht="24" customHeight="1">
      <c r="A23" s="232" t="s">
        <v>97</v>
      </c>
      <c r="B23" s="429">
        <v>1381189</v>
      </c>
      <c r="C23" s="446">
        <f>SUM(E23+G23+I23+K23)</f>
        <v>99.9999275986125</v>
      </c>
      <c r="D23" s="37">
        <v>321283</v>
      </c>
      <c r="E23" s="446">
        <f t="shared" si="1"/>
        <v>23.261334980223562</v>
      </c>
      <c r="F23" s="27">
        <v>64731</v>
      </c>
      <c r="G23" s="155">
        <f t="shared" si="2"/>
        <v>4.686614214274802</v>
      </c>
      <c r="H23" s="37">
        <v>511866</v>
      </c>
      <c r="I23" s="155">
        <f t="shared" si="3"/>
        <v>37.059808614172276</v>
      </c>
      <c r="J23" s="27">
        <f t="shared" si="4"/>
        <v>483308</v>
      </c>
      <c r="K23" s="155">
        <f t="shared" si="5"/>
        <v>34.992169789941855</v>
      </c>
      <c r="L23" s="27">
        <v>7065</v>
      </c>
      <c r="M23" s="155">
        <f t="shared" si="6"/>
        <v>0.5115158026888427</v>
      </c>
      <c r="N23" s="27">
        <v>319</v>
      </c>
      <c r="O23" s="155">
        <f t="shared" si="7"/>
        <v>0.023096042612560624</v>
      </c>
      <c r="P23" s="27">
        <v>475924</v>
      </c>
      <c r="Q23" s="155">
        <f t="shared" si="8"/>
        <v>34.45755794464045</v>
      </c>
    </row>
    <row r="24" spans="1:17" s="22" customFormat="1" ht="24" customHeight="1">
      <c r="A24" s="232" t="s">
        <v>98</v>
      </c>
      <c r="B24" s="429">
        <v>1255073</v>
      </c>
      <c r="C24" s="446">
        <f>SUM(E24+G24+I24+K24)</f>
        <v>100.00007967664033</v>
      </c>
      <c r="D24" s="37">
        <v>271209</v>
      </c>
      <c r="E24" s="446">
        <f t="shared" si="1"/>
        <v>21.609021945337044</v>
      </c>
      <c r="F24" s="27">
        <v>59158</v>
      </c>
      <c r="G24" s="155">
        <f t="shared" si="2"/>
        <v>4.713510688222916</v>
      </c>
      <c r="H24" s="37">
        <v>444728</v>
      </c>
      <c r="I24" s="155">
        <f t="shared" si="3"/>
        <v>35.434432897528666</v>
      </c>
      <c r="J24" s="27">
        <f t="shared" si="4"/>
        <v>479979</v>
      </c>
      <c r="K24" s="155">
        <f t="shared" si="5"/>
        <v>38.243114145551694</v>
      </c>
      <c r="L24" s="27">
        <v>5945</v>
      </c>
      <c r="M24" s="155">
        <f t="shared" si="6"/>
        <v>0.4736776267197207</v>
      </c>
      <c r="N24" s="27">
        <v>298</v>
      </c>
      <c r="O24" s="155">
        <f t="shared" si="7"/>
        <v>0.02374363881622822</v>
      </c>
      <c r="P24" s="27">
        <v>473736</v>
      </c>
      <c r="Q24" s="155">
        <f t="shared" si="8"/>
        <v>37.745692880015746</v>
      </c>
    </row>
    <row r="25" spans="1:17" s="22" customFormat="1" ht="24" customHeight="1">
      <c r="A25" s="330" t="s">
        <v>149</v>
      </c>
      <c r="B25" s="429">
        <f>SUM(D25+F25+H25+J25)</f>
        <v>1126449</v>
      </c>
      <c r="C25" s="446">
        <f>SUM(E25+G25+I25+K25)</f>
        <v>100</v>
      </c>
      <c r="D25" s="37">
        <v>226878</v>
      </c>
      <c r="E25" s="446">
        <f t="shared" si="1"/>
        <v>20.140991735977394</v>
      </c>
      <c r="F25" s="27">
        <v>50588</v>
      </c>
      <c r="G25" s="155">
        <f t="shared" si="2"/>
        <v>4.490926797396065</v>
      </c>
      <c r="H25" s="37">
        <v>375908</v>
      </c>
      <c r="I25" s="155">
        <f t="shared" si="3"/>
        <v>33.37106251592393</v>
      </c>
      <c r="J25" s="27">
        <f t="shared" si="4"/>
        <v>473075</v>
      </c>
      <c r="K25" s="155">
        <f t="shared" si="5"/>
        <v>41.99701895070261</v>
      </c>
      <c r="L25" s="27">
        <v>4181</v>
      </c>
      <c r="M25" s="155">
        <f t="shared" si="6"/>
        <v>0.3711663821442427</v>
      </c>
      <c r="N25" s="27">
        <v>261</v>
      </c>
      <c r="O25" s="155">
        <f t="shared" si="7"/>
        <v>0.023170156837992666</v>
      </c>
      <c r="P25" s="27">
        <v>468633</v>
      </c>
      <c r="Q25" s="155">
        <f t="shared" si="8"/>
        <v>41.60268241172037</v>
      </c>
    </row>
    <row r="26" spans="1:17" s="22" customFormat="1" ht="24" customHeight="1">
      <c r="A26" s="330" t="s">
        <v>150</v>
      </c>
      <c r="B26" s="429">
        <f>SUM(D26+F26+H26+J26)</f>
        <v>1189891</v>
      </c>
      <c r="C26" s="446">
        <f>SUM(E26+G26+I26+K26)</f>
        <v>100</v>
      </c>
      <c r="D26" s="37">
        <v>242748</v>
      </c>
      <c r="E26" s="446">
        <f t="shared" si="1"/>
        <v>20.400860246862948</v>
      </c>
      <c r="F26" s="27">
        <v>54551</v>
      </c>
      <c r="G26" s="155">
        <f t="shared" si="2"/>
        <v>4.58453757529051</v>
      </c>
      <c r="H26" s="37">
        <v>389312</v>
      </c>
      <c r="I26" s="155">
        <f t="shared" si="3"/>
        <v>32.71829100312549</v>
      </c>
      <c r="J26" s="27">
        <f t="shared" si="4"/>
        <v>503280</v>
      </c>
      <c r="K26" s="155">
        <f t="shared" si="5"/>
        <v>42.29631117472105</v>
      </c>
      <c r="L26" s="27">
        <v>4507</v>
      </c>
      <c r="M26" s="155">
        <f t="shared" si="6"/>
        <v>0.3787741902409548</v>
      </c>
      <c r="N26" s="27">
        <v>298</v>
      </c>
      <c r="O26" s="155">
        <f t="shared" si="7"/>
        <v>0.02504431078140771</v>
      </c>
      <c r="P26" s="27">
        <v>498475</v>
      </c>
      <c r="Q26" s="155">
        <f t="shared" si="8"/>
        <v>41.89249267369868</v>
      </c>
    </row>
    <row r="27" spans="1:17" s="22" customFormat="1" ht="24" customHeight="1">
      <c r="A27" s="445" t="s">
        <v>151</v>
      </c>
      <c r="B27" s="428">
        <f>SUM(D27+F27+H27+J27)</f>
        <v>1303660</v>
      </c>
      <c r="C27" s="444">
        <f>SUM(E27+G27+I27+K27)</f>
        <v>100</v>
      </c>
      <c r="D27" s="29">
        <v>254060</v>
      </c>
      <c r="E27" s="444">
        <f t="shared" si="1"/>
        <v>19.488210116134574</v>
      </c>
      <c r="F27" s="29">
        <v>66993</v>
      </c>
      <c r="G27" s="444">
        <f t="shared" si="2"/>
        <v>5.138839881564212</v>
      </c>
      <c r="H27" s="29">
        <v>453046</v>
      </c>
      <c r="I27" s="444">
        <f t="shared" si="3"/>
        <v>34.7518524768728</v>
      </c>
      <c r="J27" s="29">
        <f t="shared" si="4"/>
        <v>529561</v>
      </c>
      <c r="K27" s="444">
        <f t="shared" si="5"/>
        <v>40.621097525428404</v>
      </c>
      <c r="L27" s="29">
        <v>5241</v>
      </c>
      <c r="M27" s="444">
        <f t="shared" si="6"/>
        <v>0.40202199960112306</v>
      </c>
      <c r="N27" s="29">
        <v>339</v>
      </c>
      <c r="O27" s="444">
        <f t="shared" si="7"/>
        <v>0.026003712624457297</v>
      </c>
      <c r="P27" s="29">
        <v>523981</v>
      </c>
      <c r="Q27" s="444">
        <f t="shared" si="8"/>
        <v>40.19307181320283</v>
      </c>
    </row>
    <row r="28" spans="1:17" s="16" customFormat="1" ht="20.25" customHeight="1">
      <c r="A28" s="30" t="s">
        <v>802</v>
      </c>
      <c r="B28" s="44"/>
      <c r="C28" s="158"/>
      <c r="D28" s="44"/>
      <c r="E28" s="158"/>
      <c r="F28" s="44"/>
      <c r="G28" s="159"/>
      <c r="H28" s="44"/>
      <c r="I28" s="158"/>
      <c r="J28" s="44"/>
      <c r="K28" s="158"/>
      <c r="L28" s="44"/>
      <c r="M28" s="158"/>
      <c r="N28" s="44"/>
      <c r="O28" s="158"/>
      <c r="P28" s="44"/>
      <c r="Q28" s="160"/>
    </row>
    <row r="29" spans="1:17" ht="13.5">
      <c r="A29" s="148"/>
      <c r="C29" s="161" t="s">
        <v>9</v>
      </c>
      <c r="Q29" s="161" t="s">
        <v>210</v>
      </c>
    </row>
    <row r="30" ht="13.5">
      <c r="A30" s="92" t="s">
        <v>9</v>
      </c>
    </row>
    <row r="31" ht="13.5">
      <c r="A31" s="92" t="s">
        <v>9</v>
      </c>
    </row>
  </sheetData>
  <sheetProtection/>
  <mergeCells count="18">
    <mergeCell ref="N6:N8"/>
    <mergeCell ref="P6:P8"/>
    <mergeCell ref="F6:F8"/>
    <mergeCell ref="G6:G8"/>
    <mergeCell ref="H6:H8"/>
    <mergeCell ref="I6:I8"/>
    <mergeCell ref="J6:J8"/>
    <mergeCell ref="L6:L8"/>
    <mergeCell ref="A5:A8"/>
    <mergeCell ref="B5:C5"/>
    <mergeCell ref="D5:E5"/>
    <mergeCell ref="F5:G5"/>
    <mergeCell ref="H5:I5"/>
    <mergeCell ref="J5:Q5"/>
    <mergeCell ref="B6:B8"/>
    <mergeCell ref="C6:C8"/>
    <mergeCell ref="D6:D8"/>
    <mergeCell ref="E6:E8"/>
  </mergeCells>
  <printOptions/>
  <pageMargins left="0.27" right="0.22" top="0.91" bottom="0.62" header="0.5" footer="0.5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11.6640625" style="33" customWidth="1"/>
    <col min="2" max="2" width="10.77734375" style="33" customWidth="1"/>
    <col min="3" max="7" width="15.77734375" style="33" customWidth="1"/>
    <col min="8" max="16384" width="8.88671875" style="33" customWidth="1"/>
  </cols>
  <sheetData>
    <row r="1" spans="3:7" s="47" customFormat="1" ht="17.25" customHeight="1">
      <c r="C1" s="34" t="s">
        <v>814</v>
      </c>
      <c r="D1" s="34"/>
      <c r="E1" s="146"/>
      <c r="F1" s="146"/>
      <c r="G1" s="146"/>
    </row>
    <row r="2" spans="1:7" s="47" customFormat="1" ht="14.25">
      <c r="A2" s="146"/>
      <c r="B2" s="146"/>
      <c r="E2" s="146"/>
      <c r="F2" s="146"/>
      <c r="G2" s="146"/>
    </row>
    <row r="3" spans="1:7" s="47" customFormat="1" ht="14.25">
      <c r="A3" s="146"/>
      <c r="B3" s="146"/>
      <c r="C3" s="162"/>
      <c r="D3" s="146"/>
      <c r="E3" s="146"/>
      <c r="F3" s="146"/>
      <c r="G3" s="146"/>
    </row>
    <row r="4" spans="1:7" s="16" customFormat="1" ht="19.5" customHeight="1">
      <c r="A4" s="52" t="s">
        <v>314</v>
      </c>
      <c r="B4" s="25"/>
      <c r="C4" s="25"/>
      <c r="D4" s="25"/>
      <c r="E4" s="25"/>
      <c r="F4" s="25"/>
      <c r="G4" s="25"/>
    </row>
    <row r="5" spans="1:7" s="16" customFormat="1" ht="19.5" customHeight="1">
      <c r="A5" s="205" t="s">
        <v>312</v>
      </c>
      <c r="B5" s="630" t="s">
        <v>315</v>
      </c>
      <c r="C5" s="630"/>
      <c r="D5" s="630" t="s">
        <v>316</v>
      </c>
      <c r="E5" s="630"/>
      <c r="F5" s="630" t="s">
        <v>317</v>
      </c>
      <c r="G5" s="627"/>
    </row>
    <row r="6" spans="1:7" s="16" customFormat="1" ht="19.5" customHeight="1">
      <c r="A6" s="28" t="s">
        <v>313</v>
      </c>
      <c r="B6" s="76" t="s">
        <v>152</v>
      </c>
      <c r="C6" s="19" t="s">
        <v>813</v>
      </c>
      <c r="D6" s="19" t="s">
        <v>152</v>
      </c>
      <c r="E6" s="19" t="s">
        <v>812</v>
      </c>
      <c r="F6" s="19" t="s">
        <v>152</v>
      </c>
      <c r="G6" s="24" t="s">
        <v>812</v>
      </c>
    </row>
    <row r="7" spans="1:7" s="16" customFormat="1" ht="21.75" customHeight="1">
      <c r="A7" s="232" t="s">
        <v>243</v>
      </c>
      <c r="B7" s="25">
        <v>1</v>
      </c>
      <c r="C7" s="25">
        <v>810130</v>
      </c>
      <c r="D7" s="25">
        <v>323</v>
      </c>
      <c r="E7" s="25">
        <v>92488</v>
      </c>
      <c r="F7" s="25">
        <v>35</v>
      </c>
      <c r="G7" s="25">
        <v>187179</v>
      </c>
    </row>
    <row r="8" spans="1:7" s="16" customFormat="1" ht="21.75" customHeight="1">
      <c r="A8" s="232" t="s">
        <v>354</v>
      </c>
      <c r="B8" s="25">
        <v>1</v>
      </c>
      <c r="C8" s="25">
        <v>917640</v>
      </c>
      <c r="D8" s="25">
        <v>323</v>
      </c>
      <c r="E8" s="25">
        <v>82185</v>
      </c>
      <c r="F8" s="25">
        <v>35</v>
      </c>
      <c r="G8" s="25">
        <v>181823</v>
      </c>
    </row>
    <row r="9" spans="1:7" s="16" customFormat="1" ht="21.75" customHeight="1">
      <c r="A9" s="232" t="s">
        <v>373</v>
      </c>
      <c r="B9" s="25">
        <v>1</v>
      </c>
      <c r="C9" s="25">
        <v>1030814</v>
      </c>
      <c r="D9" s="25">
        <v>314</v>
      </c>
      <c r="E9" s="25">
        <v>75385</v>
      </c>
      <c r="F9" s="25">
        <v>36</v>
      </c>
      <c r="G9" s="25">
        <v>186956</v>
      </c>
    </row>
    <row r="10" spans="1:7" s="16" customFormat="1" ht="21.75" customHeight="1">
      <c r="A10" s="232" t="s">
        <v>378</v>
      </c>
      <c r="B10" s="25">
        <v>1</v>
      </c>
      <c r="C10" s="25">
        <v>1087918</v>
      </c>
      <c r="D10" s="25">
        <v>310</v>
      </c>
      <c r="E10" s="25">
        <v>69666</v>
      </c>
      <c r="F10" s="25">
        <v>41</v>
      </c>
      <c r="G10" s="25">
        <v>178025</v>
      </c>
    </row>
    <row r="11" spans="1:7" s="16" customFormat="1" ht="21.75" customHeight="1">
      <c r="A11" s="232" t="s">
        <v>408</v>
      </c>
      <c r="B11" s="25">
        <v>1</v>
      </c>
      <c r="C11" s="25">
        <v>1104478</v>
      </c>
      <c r="D11" s="25">
        <v>305</v>
      </c>
      <c r="E11" s="25">
        <v>80409</v>
      </c>
      <c r="F11" s="25">
        <v>44</v>
      </c>
      <c r="G11" s="25">
        <v>196624</v>
      </c>
    </row>
    <row r="12" spans="1:7" s="16" customFormat="1" ht="21.75" customHeight="1">
      <c r="A12" s="232" t="s">
        <v>593</v>
      </c>
      <c r="B12" s="25">
        <f>SUM(B25)</f>
        <v>1</v>
      </c>
      <c r="C12" s="25">
        <f>SUM(C14:C25)</f>
        <v>1111473</v>
      </c>
      <c r="D12" s="25">
        <f>D25</f>
        <v>305</v>
      </c>
      <c r="E12" s="25">
        <f>SUM(E14:E25)</f>
        <v>53925</v>
      </c>
      <c r="F12" s="25">
        <f>SUM(F25)</f>
        <v>49</v>
      </c>
      <c r="G12" s="25">
        <f>SUM(G14:G25)</f>
        <v>173476</v>
      </c>
    </row>
    <row r="13" spans="1:7" s="16" customFormat="1" ht="12" customHeight="1">
      <c r="A13" s="234"/>
      <c r="B13" s="25"/>
      <c r="C13" s="25"/>
      <c r="D13" s="25"/>
      <c r="E13" s="25"/>
      <c r="F13" s="25"/>
      <c r="G13" s="25"/>
    </row>
    <row r="14" spans="1:7" s="16" customFormat="1" ht="21.75" customHeight="1">
      <c r="A14" s="232" t="s">
        <v>90</v>
      </c>
      <c r="B14" s="25">
        <v>1</v>
      </c>
      <c r="C14" s="460">
        <v>159568</v>
      </c>
      <c r="D14" s="25">
        <v>305</v>
      </c>
      <c r="E14" s="459">
        <v>6454</v>
      </c>
      <c r="F14" s="25">
        <v>44</v>
      </c>
      <c r="G14" s="459">
        <v>14532</v>
      </c>
    </row>
    <row r="15" spans="1:7" s="16" customFormat="1" ht="21.75" customHeight="1">
      <c r="A15" s="232" t="s">
        <v>91</v>
      </c>
      <c r="B15" s="25">
        <v>1</v>
      </c>
      <c r="C15" s="460">
        <v>152582</v>
      </c>
      <c r="D15" s="25">
        <v>305</v>
      </c>
      <c r="E15" s="459">
        <v>5079</v>
      </c>
      <c r="F15" s="25">
        <v>44</v>
      </c>
      <c r="G15" s="459">
        <v>13003</v>
      </c>
    </row>
    <row r="16" spans="1:7" s="16" customFormat="1" ht="21.75" customHeight="1">
      <c r="A16" s="232" t="s">
        <v>92</v>
      </c>
      <c r="B16" s="25">
        <v>1</v>
      </c>
      <c r="C16" s="460">
        <v>134034</v>
      </c>
      <c r="D16" s="25">
        <v>305</v>
      </c>
      <c r="E16" s="459">
        <v>4878</v>
      </c>
      <c r="F16" s="25">
        <v>45</v>
      </c>
      <c r="G16" s="459">
        <v>14272</v>
      </c>
    </row>
    <row r="17" spans="1:7" s="16" customFormat="1" ht="21.75" customHeight="1">
      <c r="A17" s="232" t="s">
        <v>93</v>
      </c>
      <c r="B17" s="25">
        <v>1</v>
      </c>
      <c r="C17" s="460">
        <v>104868</v>
      </c>
      <c r="D17" s="25">
        <v>305</v>
      </c>
      <c r="E17" s="459">
        <v>4416</v>
      </c>
      <c r="F17" s="25">
        <v>46</v>
      </c>
      <c r="G17" s="459">
        <v>13163</v>
      </c>
    </row>
    <row r="18" spans="1:7" s="16" customFormat="1" ht="21.75" customHeight="1">
      <c r="A18" s="232" t="s">
        <v>94</v>
      </c>
      <c r="B18" s="25">
        <v>1</v>
      </c>
      <c r="C18" s="460">
        <v>89936</v>
      </c>
      <c r="D18" s="25">
        <v>305</v>
      </c>
      <c r="E18" s="459">
        <v>4156</v>
      </c>
      <c r="F18" s="25">
        <v>47</v>
      </c>
      <c r="G18" s="459">
        <v>14505</v>
      </c>
    </row>
    <row r="19" spans="1:7" s="16" customFormat="1" ht="21.75" customHeight="1">
      <c r="A19" s="232" t="s">
        <v>95</v>
      </c>
      <c r="B19" s="25">
        <v>1</v>
      </c>
      <c r="C19" s="460">
        <v>66555</v>
      </c>
      <c r="D19" s="25">
        <v>305</v>
      </c>
      <c r="E19" s="459">
        <v>3869</v>
      </c>
      <c r="F19" s="25">
        <v>47</v>
      </c>
      <c r="G19" s="459">
        <v>14628</v>
      </c>
    </row>
    <row r="20" spans="1:7" s="16" customFormat="1" ht="21.75" customHeight="1">
      <c r="A20" s="232" t="s">
        <v>96</v>
      </c>
      <c r="B20" s="25">
        <v>1</v>
      </c>
      <c r="C20" s="460">
        <v>57799</v>
      </c>
      <c r="D20" s="25">
        <v>305</v>
      </c>
      <c r="E20" s="459">
        <v>3688</v>
      </c>
      <c r="F20" s="25">
        <v>48</v>
      </c>
      <c r="G20" s="459">
        <v>16394</v>
      </c>
    </row>
    <row r="21" spans="1:7" s="16" customFormat="1" ht="21.75" customHeight="1">
      <c r="A21" s="232" t="s">
        <v>97</v>
      </c>
      <c r="B21" s="25">
        <v>1</v>
      </c>
      <c r="C21" s="460">
        <v>54059</v>
      </c>
      <c r="D21" s="25">
        <v>305</v>
      </c>
      <c r="E21" s="459">
        <v>3123</v>
      </c>
      <c r="F21" s="25">
        <v>49</v>
      </c>
      <c r="G21" s="459">
        <v>15484</v>
      </c>
    </row>
    <row r="22" spans="1:7" s="16" customFormat="1" ht="21.75" customHeight="1">
      <c r="A22" s="232" t="s">
        <v>98</v>
      </c>
      <c r="B22" s="25">
        <v>1</v>
      </c>
      <c r="C22" s="460">
        <v>52015</v>
      </c>
      <c r="D22" s="25">
        <v>305</v>
      </c>
      <c r="E22" s="459">
        <v>3578</v>
      </c>
      <c r="F22" s="25">
        <v>49</v>
      </c>
      <c r="G22" s="459">
        <v>14274</v>
      </c>
    </row>
    <row r="23" spans="1:7" s="16" customFormat="1" ht="21.75" customHeight="1">
      <c r="A23" s="232" t="s">
        <v>73</v>
      </c>
      <c r="B23" s="25">
        <v>1</v>
      </c>
      <c r="C23" s="460">
        <v>53228</v>
      </c>
      <c r="D23" s="25">
        <v>305</v>
      </c>
      <c r="E23" s="459">
        <v>3904</v>
      </c>
      <c r="F23" s="25">
        <v>49</v>
      </c>
      <c r="G23" s="459">
        <v>13754</v>
      </c>
    </row>
    <row r="24" spans="1:7" s="16" customFormat="1" ht="21.75" customHeight="1">
      <c r="A24" s="232" t="s">
        <v>74</v>
      </c>
      <c r="B24" s="25">
        <v>1</v>
      </c>
      <c r="C24" s="460">
        <v>73919</v>
      </c>
      <c r="D24" s="25">
        <v>305</v>
      </c>
      <c r="E24" s="459">
        <v>5034</v>
      </c>
      <c r="F24" s="25">
        <v>49</v>
      </c>
      <c r="G24" s="459">
        <v>14295</v>
      </c>
    </row>
    <row r="25" spans="1:7" s="16" customFormat="1" ht="21.75" customHeight="1">
      <c r="A25" s="28" t="s">
        <v>75</v>
      </c>
      <c r="B25" s="458">
        <v>1</v>
      </c>
      <c r="C25" s="457">
        <v>112910</v>
      </c>
      <c r="D25" s="456">
        <v>305</v>
      </c>
      <c r="E25" s="456">
        <v>5746</v>
      </c>
      <c r="F25" s="456">
        <v>49</v>
      </c>
      <c r="G25" s="456">
        <v>15172</v>
      </c>
    </row>
    <row r="26" spans="1:7" s="16" customFormat="1" ht="15.75" customHeight="1">
      <c r="A26" s="30" t="s">
        <v>811</v>
      </c>
      <c r="B26" s="17"/>
      <c r="C26" s="17"/>
      <c r="D26" s="17"/>
      <c r="E26" s="17"/>
      <c r="F26" s="17"/>
      <c r="G26" s="17"/>
    </row>
    <row r="27" spans="1:7" s="31" customFormat="1" ht="13.5">
      <c r="A27" s="150"/>
      <c r="B27" s="150"/>
      <c r="C27" s="150"/>
      <c r="D27" s="150"/>
      <c r="E27" s="150"/>
      <c r="F27" s="150"/>
      <c r="G27" s="150"/>
    </row>
  </sheetData>
  <sheetProtection/>
  <mergeCells count="3">
    <mergeCell ref="B5:C5"/>
    <mergeCell ref="D5:E5"/>
    <mergeCell ref="F5:G5"/>
  </mergeCells>
  <printOptions/>
  <pageMargins left="1.48" right="0.75" top="0.88" bottom="0.48" header="0.88" footer="0.5"/>
  <pageSetup horizontalDpi="300" verticalDpi="3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1">
      <selection activeCell="A1" sqref="A1:M1"/>
    </sheetView>
  </sheetViews>
  <sheetFormatPr defaultColWidth="8.77734375" defaultRowHeight="13.5"/>
  <cols>
    <col min="1" max="16384" width="8.77734375" style="104" customWidth="1"/>
  </cols>
  <sheetData>
    <row r="1" spans="1:15" s="33" customFormat="1" ht="29.25" customHeight="1">
      <c r="A1" s="724" t="s">
        <v>588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469"/>
      <c r="O1" s="469"/>
    </row>
    <row r="2" spans="1:20" s="16" customFormat="1" ht="18.75" customHeight="1">
      <c r="A2" s="22" t="s">
        <v>577</v>
      </c>
      <c r="P2" s="52"/>
      <c r="Q2" s="52"/>
      <c r="R2" s="52"/>
      <c r="S2" s="52"/>
      <c r="T2" s="82"/>
    </row>
    <row r="3" spans="1:20" s="16" customFormat="1" ht="21.75" customHeight="1">
      <c r="A3" s="631" t="s">
        <v>557</v>
      </c>
      <c r="B3" s="660" t="s">
        <v>576</v>
      </c>
      <c r="C3" s="687"/>
      <c r="D3" s="687"/>
      <c r="E3" s="628"/>
      <c r="F3" s="628"/>
      <c r="G3" s="628"/>
      <c r="H3" s="628"/>
      <c r="I3" s="628"/>
      <c r="J3" s="628"/>
      <c r="K3" s="628"/>
      <c r="L3" s="631"/>
      <c r="M3" s="660" t="s">
        <v>575</v>
      </c>
      <c r="N3" s="687"/>
      <c r="O3" s="687"/>
      <c r="P3" s="628"/>
      <c r="Q3" s="628"/>
      <c r="R3" s="628"/>
      <c r="S3" s="628"/>
      <c r="T3" s="628"/>
    </row>
    <row r="4" spans="1:20" s="16" customFormat="1" ht="21.75" customHeight="1">
      <c r="A4" s="631"/>
      <c r="B4" s="660" t="s">
        <v>553</v>
      </c>
      <c r="C4" s="687"/>
      <c r="D4" s="687"/>
      <c r="E4" s="658" t="s">
        <v>574</v>
      </c>
      <c r="F4" s="658" t="s">
        <v>573</v>
      </c>
      <c r="G4" s="658" t="s">
        <v>572</v>
      </c>
      <c r="H4" s="658" t="s">
        <v>571</v>
      </c>
      <c r="I4" s="632" t="s">
        <v>570</v>
      </c>
      <c r="J4" s="632" t="s">
        <v>569</v>
      </c>
      <c r="K4" s="658" t="s">
        <v>568</v>
      </c>
      <c r="L4" s="658" t="s">
        <v>567</v>
      </c>
      <c r="M4" s="660" t="s">
        <v>553</v>
      </c>
      <c r="N4" s="687"/>
      <c r="O4" s="687"/>
      <c r="P4" s="658" t="s">
        <v>566</v>
      </c>
      <c r="Q4" s="658" t="s">
        <v>565</v>
      </c>
      <c r="R4" s="658" t="s">
        <v>564</v>
      </c>
      <c r="S4" s="658" t="s">
        <v>563</v>
      </c>
      <c r="T4" s="660" t="s">
        <v>562</v>
      </c>
    </row>
    <row r="5" spans="1:20" s="465" customFormat="1" ht="30.75" customHeight="1">
      <c r="A5" s="631"/>
      <c r="B5" s="68"/>
      <c r="C5" s="19" t="s">
        <v>561</v>
      </c>
      <c r="D5" s="24" t="s">
        <v>560</v>
      </c>
      <c r="E5" s="659"/>
      <c r="F5" s="659"/>
      <c r="G5" s="659"/>
      <c r="H5" s="659"/>
      <c r="I5" s="633"/>
      <c r="J5" s="633"/>
      <c r="K5" s="659"/>
      <c r="L5" s="659"/>
      <c r="M5" s="68"/>
      <c r="N5" s="19" t="s">
        <v>561</v>
      </c>
      <c r="O5" s="24" t="s">
        <v>560</v>
      </c>
      <c r="P5" s="659"/>
      <c r="Q5" s="659"/>
      <c r="R5" s="659"/>
      <c r="S5" s="659"/>
      <c r="T5" s="721"/>
    </row>
    <row r="6" spans="1:21" s="16" customFormat="1" ht="24" customHeight="1">
      <c r="A6" s="232" t="s">
        <v>243</v>
      </c>
      <c r="B6" s="331">
        <v>188025</v>
      </c>
      <c r="C6" s="441" t="s">
        <v>559</v>
      </c>
      <c r="D6" s="441" t="s">
        <v>559</v>
      </c>
      <c r="E6" s="441">
        <v>1874</v>
      </c>
      <c r="F6" s="441">
        <v>95660</v>
      </c>
      <c r="G6" s="331">
        <v>4432</v>
      </c>
      <c r="H6" s="331">
        <v>18469</v>
      </c>
      <c r="I6" s="432">
        <v>0</v>
      </c>
      <c r="J6" s="331">
        <v>50217</v>
      </c>
      <c r="K6" s="441">
        <v>17069</v>
      </c>
      <c r="L6" s="331">
        <v>304</v>
      </c>
      <c r="M6" s="331">
        <v>188025</v>
      </c>
      <c r="N6" s="441" t="s">
        <v>559</v>
      </c>
      <c r="O6" s="441" t="s">
        <v>559</v>
      </c>
      <c r="P6" s="331">
        <v>116166</v>
      </c>
      <c r="Q6" s="331">
        <v>4800</v>
      </c>
      <c r="R6" s="331">
        <v>25854</v>
      </c>
      <c r="S6" s="331">
        <v>23126</v>
      </c>
      <c r="T6" s="331">
        <v>18079</v>
      </c>
      <c r="U6" s="468"/>
    </row>
    <row r="7" spans="1:21" s="16" customFormat="1" ht="24" customHeight="1">
      <c r="A7" s="232" t="s">
        <v>354</v>
      </c>
      <c r="B7" s="331">
        <v>215479</v>
      </c>
      <c r="C7" s="441" t="s">
        <v>559</v>
      </c>
      <c r="D7" s="441" t="s">
        <v>559</v>
      </c>
      <c r="E7" s="441">
        <v>1968</v>
      </c>
      <c r="F7" s="441">
        <v>121981</v>
      </c>
      <c r="G7" s="331">
        <v>6900</v>
      </c>
      <c r="H7" s="331">
        <v>21174</v>
      </c>
      <c r="I7" s="432">
        <v>0</v>
      </c>
      <c r="J7" s="331">
        <v>43565</v>
      </c>
      <c r="K7" s="331">
        <v>19535</v>
      </c>
      <c r="L7" s="331">
        <v>356</v>
      </c>
      <c r="M7" s="331">
        <v>215479</v>
      </c>
      <c r="N7" s="441" t="s">
        <v>559</v>
      </c>
      <c r="O7" s="441" t="s">
        <v>559</v>
      </c>
      <c r="P7" s="331">
        <v>129550</v>
      </c>
      <c r="Q7" s="331">
        <v>6917</v>
      </c>
      <c r="R7" s="331">
        <v>31328</v>
      </c>
      <c r="S7" s="331">
        <v>26543</v>
      </c>
      <c r="T7" s="331">
        <v>21141</v>
      </c>
      <c r="U7" s="468"/>
    </row>
    <row r="8" spans="1:21" s="16" customFormat="1" ht="24" customHeight="1">
      <c r="A8" s="232" t="s">
        <v>373</v>
      </c>
      <c r="B8" s="331">
        <v>213269</v>
      </c>
      <c r="C8" s="441" t="s">
        <v>559</v>
      </c>
      <c r="D8" s="441" t="s">
        <v>559</v>
      </c>
      <c r="E8" s="441">
        <v>1980</v>
      </c>
      <c r="F8" s="441">
        <v>126883</v>
      </c>
      <c r="G8" s="331">
        <v>5750</v>
      </c>
      <c r="H8" s="331">
        <v>20981</v>
      </c>
      <c r="I8" s="432">
        <v>0</v>
      </c>
      <c r="J8" s="331">
        <v>44228</v>
      </c>
      <c r="K8" s="331">
        <v>12906</v>
      </c>
      <c r="L8" s="331">
        <v>541</v>
      </c>
      <c r="M8" s="331">
        <v>213269</v>
      </c>
      <c r="N8" s="441" t="s">
        <v>559</v>
      </c>
      <c r="O8" s="441" t="s">
        <v>559</v>
      </c>
      <c r="P8" s="331">
        <v>131361</v>
      </c>
      <c r="Q8" s="331">
        <v>5208</v>
      </c>
      <c r="R8" s="331">
        <v>29443</v>
      </c>
      <c r="S8" s="331">
        <v>25374</v>
      </c>
      <c r="T8" s="331">
        <v>21883</v>
      </c>
      <c r="U8" s="468"/>
    </row>
    <row r="9" spans="1:21" s="16" customFormat="1" ht="24" customHeight="1">
      <c r="A9" s="232" t="s">
        <v>378</v>
      </c>
      <c r="B9" s="331">
        <v>211723</v>
      </c>
      <c r="C9" s="441" t="s">
        <v>559</v>
      </c>
      <c r="D9" s="441" t="s">
        <v>559</v>
      </c>
      <c r="E9" s="441">
        <v>1951</v>
      </c>
      <c r="F9" s="441">
        <v>128381</v>
      </c>
      <c r="G9" s="331">
        <v>2805</v>
      </c>
      <c r="H9" s="331">
        <v>21267</v>
      </c>
      <c r="I9" s="37">
        <v>0</v>
      </c>
      <c r="J9" s="441">
        <v>44759</v>
      </c>
      <c r="K9" s="331">
        <v>12004</v>
      </c>
      <c r="L9" s="331">
        <v>556</v>
      </c>
      <c r="M9" s="331">
        <v>211723</v>
      </c>
      <c r="N9" s="441" t="s">
        <v>559</v>
      </c>
      <c r="O9" s="441" t="s">
        <v>559</v>
      </c>
      <c r="P9" s="331">
        <v>133521</v>
      </c>
      <c r="Q9" s="331">
        <v>5598</v>
      </c>
      <c r="R9" s="331">
        <v>27624</v>
      </c>
      <c r="S9" s="331">
        <v>25132</v>
      </c>
      <c r="T9" s="331">
        <v>19848</v>
      </c>
      <c r="U9" s="468"/>
    </row>
    <row r="10" spans="1:21" s="16" customFormat="1" ht="24" customHeight="1">
      <c r="A10" s="232" t="s">
        <v>408</v>
      </c>
      <c r="B10" s="331">
        <v>226824</v>
      </c>
      <c r="C10" s="441" t="s">
        <v>559</v>
      </c>
      <c r="D10" s="441" t="s">
        <v>559</v>
      </c>
      <c r="E10" s="441">
        <v>1838</v>
      </c>
      <c r="F10" s="441">
        <v>134256</v>
      </c>
      <c r="G10" s="331">
        <v>2357</v>
      </c>
      <c r="H10" s="331">
        <v>23788</v>
      </c>
      <c r="I10" s="37">
        <v>0</v>
      </c>
      <c r="J10" s="441">
        <v>50709</v>
      </c>
      <c r="K10" s="331">
        <v>12943</v>
      </c>
      <c r="L10" s="331">
        <v>933</v>
      </c>
      <c r="M10" s="331">
        <v>226824</v>
      </c>
      <c r="N10" s="441" t="s">
        <v>559</v>
      </c>
      <c r="O10" s="441" t="s">
        <v>559</v>
      </c>
      <c r="P10" s="331">
        <v>142231</v>
      </c>
      <c r="Q10" s="331">
        <v>5011</v>
      </c>
      <c r="R10" s="331">
        <v>31332</v>
      </c>
      <c r="S10" s="331">
        <v>27984</v>
      </c>
      <c r="T10" s="331">
        <v>20266</v>
      </c>
      <c r="U10" s="468"/>
    </row>
    <row r="11" spans="1:20" s="16" customFormat="1" ht="24" customHeight="1">
      <c r="A11" s="28" t="s">
        <v>558</v>
      </c>
      <c r="B11" s="467">
        <f>SUM(E11:L11)</f>
        <v>244750</v>
      </c>
      <c r="C11" s="462">
        <v>166006</v>
      </c>
      <c r="D11" s="462">
        <v>78744</v>
      </c>
      <c r="E11" s="462">
        <v>1814</v>
      </c>
      <c r="F11" s="245">
        <v>151232</v>
      </c>
      <c r="G11" s="245">
        <v>1300</v>
      </c>
      <c r="H11" s="245">
        <v>24837</v>
      </c>
      <c r="I11" s="29"/>
      <c r="J11" s="466">
        <v>52623</v>
      </c>
      <c r="K11" s="245">
        <v>12781</v>
      </c>
      <c r="L11" s="245">
        <v>163</v>
      </c>
      <c r="M11" s="461">
        <f>SUM(P11:T11)</f>
        <v>244750</v>
      </c>
      <c r="N11" s="461">
        <v>166006</v>
      </c>
      <c r="O11" s="461">
        <v>78744</v>
      </c>
      <c r="P11" s="245">
        <v>153107</v>
      </c>
      <c r="Q11" s="245">
        <v>5335</v>
      </c>
      <c r="R11" s="245">
        <v>36200</v>
      </c>
      <c r="S11" s="245">
        <v>30099</v>
      </c>
      <c r="T11" s="245">
        <v>20009</v>
      </c>
    </row>
    <row r="12" spans="1:20" s="16" customFormat="1" ht="18" customHeight="1">
      <c r="A12" s="465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16" s="16" customFormat="1" ht="27" customHeight="1">
      <c r="A13" s="631" t="s">
        <v>557</v>
      </c>
      <c r="B13" s="722" t="s">
        <v>556</v>
      </c>
      <c r="C13" s="636"/>
      <c r="D13" s="636"/>
      <c r="E13" s="636"/>
      <c r="F13" s="636"/>
      <c r="G13" s="636"/>
      <c r="H13" s="636"/>
      <c r="I13" s="723"/>
      <c r="J13" s="627" t="s">
        <v>555</v>
      </c>
      <c r="K13" s="628"/>
      <c r="L13" s="628"/>
      <c r="M13" s="628"/>
      <c r="N13" s="628"/>
      <c r="O13" s="628"/>
      <c r="P13" s="628"/>
    </row>
    <row r="14" spans="1:16" s="16" customFormat="1" ht="27" customHeight="1">
      <c r="A14" s="631"/>
      <c r="B14" s="660" t="s">
        <v>553</v>
      </c>
      <c r="C14" s="687"/>
      <c r="D14" s="687"/>
      <c r="E14" s="658" t="s">
        <v>30</v>
      </c>
      <c r="F14" s="658" t="s">
        <v>31</v>
      </c>
      <c r="G14" s="658" t="s">
        <v>32</v>
      </c>
      <c r="H14" s="658" t="s">
        <v>33</v>
      </c>
      <c r="I14" s="658" t="s">
        <v>554</v>
      </c>
      <c r="J14" s="660" t="s">
        <v>553</v>
      </c>
      <c r="K14" s="687"/>
      <c r="L14" s="687"/>
      <c r="M14" s="658" t="s">
        <v>34</v>
      </c>
      <c r="N14" s="658" t="s">
        <v>35</v>
      </c>
      <c r="O14" s="658" t="s">
        <v>36</v>
      </c>
      <c r="P14" s="660" t="s">
        <v>37</v>
      </c>
    </row>
    <row r="15" spans="1:16" s="16" customFormat="1" ht="27" customHeight="1">
      <c r="A15" s="631"/>
      <c r="B15" s="68"/>
      <c r="C15" s="19" t="s">
        <v>206</v>
      </c>
      <c r="D15" s="24" t="s">
        <v>392</v>
      </c>
      <c r="E15" s="659"/>
      <c r="F15" s="659"/>
      <c r="G15" s="659"/>
      <c r="H15" s="659"/>
      <c r="I15" s="659"/>
      <c r="J15" s="68"/>
      <c r="K15" s="19" t="s">
        <v>206</v>
      </c>
      <c r="L15" s="24" t="s">
        <v>392</v>
      </c>
      <c r="M15" s="659"/>
      <c r="N15" s="659"/>
      <c r="O15" s="659"/>
      <c r="P15" s="721"/>
    </row>
    <row r="16" spans="1:16" s="16" customFormat="1" ht="24" customHeight="1">
      <c r="A16" s="232" t="s">
        <v>243</v>
      </c>
      <c r="B16" s="331">
        <v>188025</v>
      </c>
      <c r="C16" s="441" t="s">
        <v>371</v>
      </c>
      <c r="D16" s="441" t="s">
        <v>371</v>
      </c>
      <c r="E16" s="331">
        <v>74404</v>
      </c>
      <c r="F16" s="331">
        <v>82943</v>
      </c>
      <c r="G16" s="331">
        <v>20166</v>
      </c>
      <c r="H16" s="331">
        <v>7845</v>
      </c>
      <c r="I16" s="464">
        <v>2667</v>
      </c>
      <c r="J16" s="331">
        <v>188025</v>
      </c>
      <c r="K16" s="441" t="s">
        <v>371</v>
      </c>
      <c r="L16" s="441" t="s">
        <v>371</v>
      </c>
      <c r="M16" s="331">
        <v>62652</v>
      </c>
      <c r="N16" s="331">
        <v>51455</v>
      </c>
      <c r="O16" s="331">
        <v>53045</v>
      </c>
      <c r="P16" s="331">
        <v>20873</v>
      </c>
    </row>
    <row r="17" spans="1:16" s="16" customFormat="1" ht="24" customHeight="1">
      <c r="A17" s="232" t="s">
        <v>354</v>
      </c>
      <c r="B17" s="331">
        <v>215479</v>
      </c>
      <c r="C17" s="441" t="s">
        <v>371</v>
      </c>
      <c r="D17" s="441" t="s">
        <v>371</v>
      </c>
      <c r="E17" s="331">
        <v>80229</v>
      </c>
      <c r="F17" s="331">
        <v>97722</v>
      </c>
      <c r="G17" s="331">
        <v>22508</v>
      </c>
      <c r="H17" s="331">
        <v>11213</v>
      </c>
      <c r="I17" s="331">
        <v>3807</v>
      </c>
      <c r="J17" s="331">
        <v>215479</v>
      </c>
      <c r="K17" s="441" t="s">
        <v>371</v>
      </c>
      <c r="L17" s="441" t="s">
        <v>371</v>
      </c>
      <c r="M17" s="331">
        <v>71596</v>
      </c>
      <c r="N17" s="331">
        <v>59285</v>
      </c>
      <c r="O17" s="331">
        <v>60467</v>
      </c>
      <c r="P17" s="331">
        <v>24131</v>
      </c>
    </row>
    <row r="18" spans="1:16" s="16" customFormat="1" ht="24" customHeight="1">
      <c r="A18" s="232" t="s">
        <v>373</v>
      </c>
      <c r="B18" s="331">
        <v>213269</v>
      </c>
      <c r="C18" s="441" t="s">
        <v>371</v>
      </c>
      <c r="D18" s="441" t="s">
        <v>371</v>
      </c>
      <c r="E18" s="331">
        <v>83619</v>
      </c>
      <c r="F18" s="331">
        <v>92043</v>
      </c>
      <c r="G18" s="331">
        <v>22160</v>
      </c>
      <c r="H18" s="331">
        <v>11344</v>
      </c>
      <c r="I18" s="331">
        <v>4103</v>
      </c>
      <c r="J18" s="331">
        <v>213269</v>
      </c>
      <c r="K18" s="441" t="s">
        <v>371</v>
      </c>
      <c r="L18" s="441" t="s">
        <v>371</v>
      </c>
      <c r="M18" s="331">
        <v>71194</v>
      </c>
      <c r="N18" s="331">
        <v>58244</v>
      </c>
      <c r="O18" s="331">
        <v>59520</v>
      </c>
      <c r="P18" s="331">
        <v>24311</v>
      </c>
    </row>
    <row r="19" spans="1:34" s="16" customFormat="1" ht="24" customHeight="1">
      <c r="A19" s="232" t="s">
        <v>378</v>
      </c>
      <c r="B19" s="331">
        <v>211723</v>
      </c>
      <c r="C19" s="441" t="s">
        <v>371</v>
      </c>
      <c r="D19" s="441" t="s">
        <v>371</v>
      </c>
      <c r="E19" s="331">
        <v>85775</v>
      </c>
      <c r="F19" s="331">
        <v>89089</v>
      </c>
      <c r="G19" s="331">
        <v>21412</v>
      </c>
      <c r="H19" s="331">
        <v>11140</v>
      </c>
      <c r="I19" s="331">
        <v>4307</v>
      </c>
      <c r="J19" s="331">
        <v>211723</v>
      </c>
      <c r="K19" s="441" t="s">
        <v>371</v>
      </c>
      <c r="L19" s="441" t="s">
        <v>371</v>
      </c>
      <c r="M19" s="331">
        <v>70839</v>
      </c>
      <c r="N19" s="331">
        <v>57765</v>
      </c>
      <c r="O19" s="331">
        <v>59025</v>
      </c>
      <c r="P19" s="331">
        <v>24094</v>
      </c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</row>
    <row r="20" spans="1:34" s="16" customFormat="1" ht="24" customHeight="1">
      <c r="A20" s="232" t="s">
        <v>408</v>
      </c>
      <c r="B20" s="331">
        <v>226824</v>
      </c>
      <c r="C20" s="441" t="s">
        <v>371</v>
      </c>
      <c r="D20" s="441" t="s">
        <v>371</v>
      </c>
      <c r="E20" s="331">
        <v>88404</v>
      </c>
      <c r="F20" s="331">
        <v>97263</v>
      </c>
      <c r="G20" s="331">
        <v>23757</v>
      </c>
      <c r="H20" s="331">
        <v>12302</v>
      </c>
      <c r="I20" s="331">
        <v>5098</v>
      </c>
      <c r="J20" s="331">
        <v>226824</v>
      </c>
      <c r="K20" s="441" t="s">
        <v>371</v>
      </c>
      <c r="L20" s="441" t="s">
        <v>371</v>
      </c>
      <c r="M20" s="331">
        <v>76620</v>
      </c>
      <c r="N20" s="331">
        <v>61381</v>
      </c>
      <c r="O20" s="331">
        <v>63296</v>
      </c>
      <c r="P20" s="331">
        <v>25527</v>
      </c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</row>
    <row r="21" spans="1:34" s="16" customFormat="1" ht="24" customHeight="1">
      <c r="A21" s="28" t="s">
        <v>552</v>
      </c>
      <c r="B21" s="463">
        <f>SUM(E21:I21)</f>
        <v>244750</v>
      </c>
      <c r="C21" s="461">
        <v>166006</v>
      </c>
      <c r="D21" s="461">
        <v>78744</v>
      </c>
      <c r="E21" s="461">
        <v>89741</v>
      </c>
      <c r="F21" s="245">
        <v>110020</v>
      </c>
      <c r="G21" s="245">
        <v>25745</v>
      </c>
      <c r="H21" s="245">
        <v>13612</v>
      </c>
      <c r="I21" s="245">
        <v>5632</v>
      </c>
      <c r="J21" s="462">
        <f>SUM(M21:P21)</f>
        <v>244750</v>
      </c>
      <c r="K21" s="462">
        <v>166006</v>
      </c>
      <c r="L21" s="462">
        <v>78744</v>
      </c>
      <c r="M21" s="461">
        <v>82523</v>
      </c>
      <c r="N21" s="461">
        <v>66519</v>
      </c>
      <c r="O21" s="245">
        <v>68196</v>
      </c>
      <c r="P21" s="245">
        <v>27512</v>
      </c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</row>
    <row r="22" spans="1:34" s="16" customFormat="1" ht="6.75" customHeight="1">
      <c r="A22" s="5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</row>
    <row r="23" spans="1:20" s="82" customFormat="1" ht="18" customHeight="1">
      <c r="A23" s="16" t="s">
        <v>551</v>
      </c>
      <c r="B23" s="16"/>
      <c r="C23" s="16"/>
      <c r="D23" s="16"/>
      <c r="E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17" s="16" customFormat="1" ht="18" customHeight="1">
      <c r="A24" s="637" t="s">
        <v>368</v>
      </c>
      <c r="B24" s="637"/>
      <c r="C24" s="637"/>
      <c r="D24" s="637"/>
      <c r="E24" s="637"/>
      <c r="F24" s="637"/>
      <c r="G24" s="637"/>
      <c r="H24" s="637"/>
      <c r="I24" s="52"/>
      <c r="L24" s="637"/>
      <c r="M24" s="637"/>
      <c r="N24" s="637"/>
      <c r="O24" s="637"/>
      <c r="P24" s="637"/>
      <c r="Q24" s="637"/>
    </row>
    <row r="25" s="16" customFormat="1" ht="15" customHeight="1"/>
    <row r="26" s="16" customFormat="1" ht="15" customHeight="1"/>
    <row r="27" s="16" customFormat="1" ht="15" customHeight="1"/>
    <row r="28" s="16" customFormat="1" ht="15" customHeight="1"/>
    <row r="29" s="16" customFormat="1" ht="15" customHeight="1"/>
    <row r="30" s="16" customFormat="1" ht="15" customHeight="1"/>
  </sheetData>
  <sheetProtection/>
  <mergeCells count="35">
    <mergeCell ref="A1:M1"/>
    <mergeCell ref="A3:A5"/>
    <mergeCell ref="B3:L3"/>
    <mergeCell ref="M3:T3"/>
    <mergeCell ref="B4:D4"/>
    <mergeCell ref="E4:E5"/>
    <mergeCell ref="F4:F5"/>
    <mergeCell ref="G4:G5"/>
    <mergeCell ref="H4:H5"/>
    <mergeCell ref="I4:I5"/>
    <mergeCell ref="J4:J5"/>
    <mergeCell ref="K4:K5"/>
    <mergeCell ref="L4:L5"/>
    <mergeCell ref="M4:O4"/>
    <mergeCell ref="P4:P5"/>
    <mergeCell ref="Q4:Q5"/>
    <mergeCell ref="R4:R5"/>
    <mergeCell ref="S4:S5"/>
    <mergeCell ref="T4:T5"/>
    <mergeCell ref="A13:A15"/>
    <mergeCell ref="B13:I13"/>
    <mergeCell ref="J13:P13"/>
    <mergeCell ref="B14:D14"/>
    <mergeCell ref="E14:E15"/>
    <mergeCell ref="F14:F15"/>
    <mergeCell ref="G14:G15"/>
    <mergeCell ref="P14:P15"/>
    <mergeCell ref="A24:H24"/>
    <mergeCell ref="L24:Q24"/>
    <mergeCell ref="H14:H15"/>
    <mergeCell ref="I14:I15"/>
    <mergeCell ref="J14:L14"/>
    <mergeCell ref="M14:M15"/>
    <mergeCell ref="N14:N15"/>
    <mergeCell ref="O14:O15"/>
  </mergeCells>
  <printOptions/>
  <pageMargins left="0.52" right="0.34" top="0.8" bottom="1" header="0.5" footer="0.5"/>
  <pageSetup horizontalDpi="600" verticalDpi="600" orientation="landscape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N31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6.99609375" style="576" customWidth="1"/>
    <col min="2" max="5" width="8.77734375" style="576" customWidth="1"/>
    <col min="6" max="19" width="9.10546875" style="576" customWidth="1"/>
    <col min="20" max="16384" width="8.88671875" style="576" customWidth="1"/>
  </cols>
  <sheetData>
    <row r="1" ht="18" customHeight="1">
      <c r="F1" s="599" t="s">
        <v>847</v>
      </c>
    </row>
    <row r="2" ht="22.5" customHeight="1"/>
    <row r="3" ht="21.75" customHeight="1">
      <c r="A3" s="579" t="s">
        <v>846</v>
      </c>
    </row>
    <row r="4" spans="1:19" s="579" customFormat="1" ht="20.25" customHeight="1">
      <c r="A4" s="725" t="s">
        <v>845</v>
      </c>
      <c r="B4" s="726" t="s">
        <v>844</v>
      </c>
      <c r="C4" s="727" t="s">
        <v>843</v>
      </c>
      <c r="D4" s="725"/>
      <c r="E4" s="727" t="s">
        <v>842</v>
      </c>
      <c r="F4" s="728"/>
      <c r="G4" s="728"/>
      <c r="H4" s="725"/>
      <c r="I4" s="727" t="s">
        <v>841</v>
      </c>
      <c r="J4" s="728"/>
      <c r="K4" s="728"/>
      <c r="L4" s="728"/>
      <c r="M4" s="725"/>
      <c r="N4" s="726" t="s">
        <v>840</v>
      </c>
      <c r="O4" s="726"/>
      <c r="P4" s="726"/>
      <c r="Q4" s="726"/>
      <c r="R4" s="726"/>
      <c r="S4" s="727"/>
    </row>
    <row r="5" spans="1:19" s="579" customFormat="1" ht="24.75" customHeight="1">
      <c r="A5" s="725"/>
      <c r="B5" s="726"/>
      <c r="C5" s="598" t="s">
        <v>839</v>
      </c>
      <c r="D5" s="598" t="s">
        <v>838</v>
      </c>
      <c r="E5" s="598" t="s">
        <v>837</v>
      </c>
      <c r="F5" s="598" t="s">
        <v>836</v>
      </c>
      <c r="G5" s="598" t="s">
        <v>835</v>
      </c>
      <c r="H5" s="598" t="s">
        <v>834</v>
      </c>
      <c r="I5" s="598" t="s">
        <v>833</v>
      </c>
      <c r="J5" s="598" t="s">
        <v>832</v>
      </c>
      <c r="K5" s="598" t="s">
        <v>831</v>
      </c>
      <c r="L5" s="598" t="s">
        <v>830</v>
      </c>
      <c r="M5" s="598" t="s">
        <v>829</v>
      </c>
      <c r="N5" s="598" t="s">
        <v>828</v>
      </c>
      <c r="O5" s="598" t="s">
        <v>827</v>
      </c>
      <c r="P5" s="598" t="s">
        <v>826</v>
      </c>
      <c r="Q5" s="598" t="s">
        <v>825</v>
      </c>
      <c r="R5" s="598" t="s">
        <v>824</v>
      </c>
      <c r="S5" s="597" t="s">
        <v>823</v>
      </c>
    </row>
    <row r="6" spans="1:66" s="596" customFormat="1" ht="21.75" customHeight="1">
      <c r="A6" s="588">
        <v>2008</v>
      </c>
      <c r="B6" s="595">
        <v>146086</v>
      </c>
      <c r="C6" s="586">
        <v>72227</v>
      </c>
      <c r="D6" s="586">
        <v>73859</v>
      </c>
      <c r="E6" s="586">
        <v>79</v>
      </c>
      <c r="F6" s="585">
        <v>159</v>
      </c>
      <c r="G6" s="585">
        <v>145845</v>
      </c>
      <c r="H6" s="585">
        <v>3</v>
      </c>
      <c r="I6" s="585">
        <v>21241</v>
      </c>
      <c r="J6" s="585">
        <v>144</v>
      </c>
      <c r="K6" s="585">
        <v>4335</v>
      </c>
      <c r="L6" s="585">
        <v>36739</v>
      </c>
      <c r="M6" s="586">
        <v>83627</v>
      </c>
      <c r="N6" s="585">
        <v>26765</v>
      </c>
      <c r="O6" s="585">
        <v>37348</v>
      </c>
      <c r="P6" s="585">
        <v>24847</v>
      </c>
      <c r="Q6" s="585">
        <v>22963</v>
      </c>
      <c r="R6" s="585">
        <v>20151</v>
      </c>
      <c r="S6" s="585">
        <v>14012</v>
      </c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79"/>
      <c r="AM6" s="579"/>
      <c r="AN6" s="579"/>
      <c r="AO6" s="579"/>
      <c r="AP6" s="579"/>
      <c r="AQ6" s="579"/>
      <c r="AR6" s="579"/>
      <c r="AS6" s="579"/>
      <c r="AT6" s="579"/>
      <c r="AU6" s="579"/>
      <c r="AV6" s="579"/>
      <c r="AW6" s="579"/>
      <c r="AX6" s="579"/>
      <c r="AY6" s="579"/>
      <c r="AZ6" s="579"/>
      <c r="BA6" s="579"/>
      <c r="BB6" s="579"/>
      <c r="BC6" s="579"/>
      <c r="BD6" s="579"/>
      <c r="BE6" s="579"/>
      <c r="BF6" s="579"/>
      <c r="BG6" s="579"/>
      <c r="BH6" s="579"/>
      <c r="BI6" s="579"/>
      <c r="BJ6" s="579"/>
      <c r="BK6" s="579"/>
      <c r="BL6" s="579"/>
      <c r="BM6" s="579"/>
      <c r="BN6" s="579"/>
    </row>
    <row r="7" spans="1:66" s="596" customFormat="1" ht="21.75" customHeight="1">
      <c r="A7" s="588">
        <v>2009</v>
      </c>
      <c r="B7" s="595">
        <v>108838</v>
      </c>
      <c r="C7" s="586">
        <v>54008</v>
      </c>
      <c r="D7" s="586">
        <v>54830</v>
      </c>
      <c r="E7" s="586">
        <v>116</v>
      </c>
      <c r="F7" s="585">
        <v>202</v>
      </c>
      <c r="G7" s="585">
        <v>108517</v>
      </c>
      <c r="H7" s="585">
        <v>3</v>
      </c>
      <c r="I7" s="585">
        <v>10693</v>
      </c>
      <c r="J7" s="585">
        <v>125</v>
      </c>
      <c r="K7" s="585">
        <v>5684</v>
      </c>
      <c r="L7" s="585">
        <v>18855</v>
      </c>
      <c r="M7" s="586">
        <v>73481</v>
      </c>
      <c r="N7" s="585">
        <v>18887</v>
      </c>
      <c r="O7" s="585">
        <v>27751</v>
      </c>
      <c r="P7" s="585">
        <v>18957</v>
      </c>
      <c r="Q7" s="585">
        <v>18076</v>
      </c>
      <c r="R7" s="585">
        <v>14681</v>
      </c>
      <c r="S7" s="585">
        <v>10486</v>
      </c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79"/>
      <c r="AF7" s="579"/>
      <c r="AG7" s="579"/>
      <c r="AH7" s="579"/>
      <c r="AI7" s="579"/>
      <c r="AJ7" s="579"/>
      <c r="AK7" s="579"/>
      <c r="AL7" s="579"/>
      <c r="AM7" s="579"/>
      <c r="AN7" s="579"/>
      <c r="AO7" s="579"/>
      <c r="AP7" s="579"/>
      <c r="AQ7" s="579"/>
      <c r="AR7" s="579"/>
      <c r="AS7" s="579"/>
      <c r="AT7" s="579"/>
      <c r="AU7" s="579"/>
      <c r="AV7" s="579"/>
      <c r="AW7" s="579"/>
      <c r="AX7" s="579"/>
      <c r="AY7" s="579"/>
      <c r="AZ7" s="579"/>
      <c r="BA7" s="579"/>
      <c r="BB7" s="579"/>
      <c r="BC7" s="579"/>
      <c r="BD7" s="579"/>
      <c r="BE7" s="579"/>
      <c r="BF7" s="579"/>
      <c r="BG7" s="579"/>
      <c r="BH7" s="579"/>
      <c r="BI7" s="579"/>
      <c r="BJ7" s="579"/>
      <c r="BK7" s="579"/>
      <c r="BL7" s="579"/>
      <c r="BM7" s="579"/>
      <c r="BN7" s="579"/>
    </row>
    <row r="8" spans="1:66" s="596" customFormat="1" ht="21.75" customHeight="1">
      <c r="A8" s="588">
        <v>2010</v>
      </c>
      <c r="B8" s="595">
        <v>159097</v>
      </c>
      <c r="C8" s="586">
        <v>74079</v>
      </c>
      <c r="D8" s="586">
        <v>85018</v>
      </c>
      <c r="E8" s="586">
        <v>184</v>
      </c>
      <c r="F8" s="585">
        <v>184</v>
      </c>
      <c r="G8" s="585">
        <v>158729</v>
      </c>
      <c r="H8" s="585">
        <v>0</v>
      </c>
      <c r="I8" s="585">
        <v>14865</v>
      </c>
      <c r="J8" s="585">
        <v>136</v>
      </c>
      <c r="K8" s="585">
        <v>7973</v>
      </c>
      <c r="L8" s="585">
        <v>21192</v>
      </c>
      <c r="M8" s="586">
        <v>114931</v>
      </c>
      <c r="N8" s="585">
        <v>30097</v>
      </c>
      <c r="O8" s="585">
        <v>34549</v>
      </c>
      <c r="P8" s="585">
        <v>25843</v>
      </c>
      <c r="Q8" s="585">
        <v>26284</v>
      </c>
      <c r="R8" s="585">
        <v>24977</v>
      </c>
      <c r="S8" s="585">
        <v>17347</v>
      </c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79"/>
      <c r="AP8" s="579"/>
      <c r="AQ8" s="579"/>
      <c r="AR8" s="579"/>
      <c r="AS8" s="579"/>
      <c r="AT8" s="579"/>
      <c r="AU8" s="579"/>
      <c r="AV8" s="579"/>
      <c r="AW8" s="579"/>
      <c r="AX8" s="579"/>
      <c r="AY8" s="579"/>
      <c r="AZ8" s="579"/>
      <c r="BA8" s="579"/>
      <c r="BB8" s="579"/>
      <c r="BC8" s="579"/>
      <c r="BD8" s="579"/>
      <c r="BE8" s="579"/>
      <c r="BF8" s="579"/>
      <c r="BG8" s="579"/>
      <c r="BH8" s="579"/>
      <c r="BI8" s="579"/>
      <c r="BJ8" s="579"/>
      <c r="BK8" s="579"/>
      <c r="BL8" s="579"/>
      <c r="BM8" s="579"/>
      <c r="BN8" s="579"/>
    </row>
    <row r="9" spans="1:66" s="596" customFormat="1" ht="21.75" customHeight="1">
      <c r="A9" s="588">
        <v>2011</v>
      </c>
      <c r="B9" s="595">
        <v>138193</v>
      </c>
      <c r="C9" s="586">
        <v>65796</v>
      </c>
      <c r="D9" s="586">
        <v>72397</v>
      </c>
      <c r="E9" s="586">
        <v>225</v>
      </c>
      <c r="F9" s="585">
        <v>208</v>
      </c>
      <c r="G9" s="585">
        <v>137760</v>
      </c>
      <c r="H9" s="585">
        <v>0</v>
      </c>
      <c r="I9" s="585">
        <v>13673</v>
      </c>
      <c r="J9" s="585">
        <v>165</v>
      </c>
      <c r="K9" s="585">
        <v>5296</v>
      </c>
      <c r="L9" s="585">
        <v>20707</v>
      </c>
      <c r="M9" s="586">
        <v>98352</v>
      </c>
      <c r="N9" s="585">
        <v>30776</v>
      </c>
      <c r="O9" s="585">
        <v>29557</v>
      </c>
      <c r="P9" s="585">
        <v>22002</v>
      </c>
      <c r="Q9" s="585">
        <v>21473</v>
      </c>
      <c r="R9" s="585">
        <v>20190</v>
      </c>
      <c r="S9" s="585">
        <v>14195</v>
      </c>
      <c r="T9" s="579"/>
      <c r="U9" s="579"/>
      <c r="V9" s="579"/>
      <c r="W9" s="579"/>
      <c r="X9" s="579"/>
      <c r="Y9" s="579"/>
      <c r="Z9" s="579"/>
      <c r="AA9" s="579"/>
      <c r="AB9" s="579"/>
      <c r="AC9" s="579"/>
      <c r="AD9" s="579"/>
      <c r="AE9" s="579"/>
      <c r="AF9" s="579"/>
      <c r="AG9" s="579"/>
      <c r="AH9" s="579"/>
      <c r="AI9" s="579"/>
      <c r="AJ9" s="579"/>
      <c r="AK9" s="579"/>
      <c r="AL9" s="579"/>
      <c r="AM9" s="579"/>
      <c r="AN9" s="579"/>
      <c r="AO9" s="579"/>
      <c r="AP9" s="579"/>
      <c r="AQ9" s="579"/>
      <c r="AR9" s="579"/>
      <c r="AS9" s="579"/>
      <c r="AT9" s="579"/>
      <c r="AU9" s="579"/>
      <c r="AV9" s="579"/>
      <c r="AW9" s="579"/>
      <c r="AX9" s="579"/>
      <c r="AY9" s="579"/>
      <c r="AZ9" s="579"/>
      <c r="BA9" s="579"/>
      <c r="BB9" s="579"/>
      <c r="BC9" s="579"/>
      <c r="BD9" s="579"/>
      <c r="BE9" s="579"/>
      <c r="BF9" s="579"/>
      <c r="BG9" s="579"/>
      <c r="BH9" s="579"/>
      <c r="BI9" s="579"/>
      <c r="BJ9" s="579"/>
      <c r="BK9" s="579"/>
      <c r="BL9" s="579"/>
      <c r="BM9" s="579"/>
      <c r="BN9" s="579"/>
    </row>
    <row r="10" spans="1:66" s="596" customFormat="1" ht="21.75" customHeight="1">
      <c r="A10" s="588">
        <v>2012</v>
      </c>
      <c r="B10" s="595">
        <v>144844</v>
      </c>
      <c r="C10" s="586">
        <v>68769</v>
      </c>
      <c r="D10" s="586">
        <v>76075</v>
      </c>
      <c r="E10" s="586">
        <v>139</v>
      </c>
      <c r="F10" s="585">
        <v>127</v>
      </c>
      <c r="G10" s="585">
        <v>144578</v>
      </c>
      <c r="H10" s="585">
        <v>0</v>
      </c>
      <c r="I10" s="585">
        <v>10815</v>
      </c>
      <c r="J10" s="585">
        <v>184</v>
      </c>
      <c r="K10" s="585">
        <v>5862</v>
      </c>
      <c r="L10" s="585">
        <v>24554</v>
      </c>
      <c r="M10" s="586">
        <v>103429</v>
      </c>
      <c r="N10" s="585">
        <v>34814</v>
      </c>
      <c r="O10" s="585">
        <v>30221</v>
      </c>
      <c r="P10" s="585">
        <v>22535</v>
      </c>
      <c r="Q10" s="585">
        <v>22268</v>
      </c>
      <c r="R10" s="585">
        <v>21493</v>
      </c>
      <c r="S10" s="585">
        <v>13513</v>
      </c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</row>
    <row r="11" spans="1:66" s="591" customFormat="1" ht="21.75" customHeight="1">
      <c r="A11" s="588">
        <v>2013</v>
      </c>
      <c r="B11" s="595">
        <f aca="true" t="shared" si="0" ref="B11:S11">SUM(B13:B24)</f>
        <v>145758</v>
      </c>
      <c r="C11" s="595">
        <f t="shared" si="0"/>
        <v>68477</v>
      </c>
      <c r="D11" s="595">
        <f t="shared" si="0"/>
        <v>77281</v>
      </c>
      <c r="E11" s="595">
        <f t="shared" si="0"/>
        <v>250</v>
      </c>
      <c r="F11" s="595">
        <f t="shared" si="0"/>
        <v>68</v>
      </c>
      <c r="G11" s="595">
        <f t="shared" si="0"/>
        <v>145440</v>
      </c>
      <c r="H11" s="595">
        <f t="shared" si="0"/>
        <v>0</v>
      </c>
      <c r="I11" s="595">
        <f t="shared" si="0"/>
        <v>10128</v>
      </c>
      <c r="J11" s="595">
        <f t="shared" si="0"/>
        <v>125</v>
      </c>
      <c r="K11" s="595">
        <f t="shared" si="0"/>
        <v>5696</v>
      </c>
      <c r="L11" s="595">
        <f t="shared" si="0"/>
        <v>26892</v>
      </c>
      <c r="M11" s="595">
        <f t="shared" si="0"/>
        <v>102917</v>
      </c>
      <c r="N11" s="595">
        <f t="shared" si="0"/>
        <v>37999</v>
      </c>
      <c r="O11" s="595">
        <f t="shared" si="0"/>
        <v>30560</v>
      </c>
      <c r="P11" s="595">
        <f t="shared" si="0"/>
        <v>21769</v>
      </c>
      <c r="Q11" s="595">
        <f t="shared" si="0"/>
        <v>21961</v>
      </c>
      <c r="R11" s="595">
        <f t="shared" si="0"/>
        <v>20586</v>
      </c>
      <c r="S11" s="595">
        <f t="shared" si="0"/>
        <v>12883</v>
      </c>
      <c r="T11" s="594"/>
      <c r="U11" s="594"/>
      <c r="V11" s="593"/>
      <c r="W11" s="592"/>
      <c r="X11" s="592"/>
      <c r="Y11" s="592"/>
      <c r="Z11" s="592"/>
      <c r="AA11" s="592"/>
      <c r="AB11" s="592"/>
      <c r="AC11" s="592"/>
      <c r="AD11" s="592"/>
      <c r="AE11" s="592"/>
      <c r="AF11" s="592"/>
      <c r="AG11" s="592"/>
      <c r="AH11" s="592"/>
      <c r="AI11" s="592"/>
      <c r="AJ11" s="592"/>
      <c r="AK11" s="592"/>
      <c r="AL11" s="592"/>
      <c r="AM11" s="592"/>
      <c r="AN11" s="592"/>
      <c r="AO11" s="592"/>
      <c r="AP11" s="592"/>
      <c r="AQ11" s="592"/>
      <c r="AR11" s="592"/>
      <c r="AS11" s="592"/>
      <c r="AT11" s="592"/>
      <c r="AU11" s="592"/>
      <c r="AV11" s="592"/>
      <c r="AW11" s="592"/>
      <c r="AX11" s="592"/>
      <c r="AY11" s="592"/>
      <c r="AZ11" s="592"/>
      <c r="BA11" s="592"/>
      <c r="BB11" s="592"/>
      <c r="BC11" s="592"/>
      <c r="BD11" s="592"/>
      <c r="BE11" s="592"/>
      <c r="BF11" s="592"/>
      <c r="BG11" s="592"/>
      <c r="BH11" s="592"/>
      <c r="BI11" s="592"/>
      <c r="BJ11" s="592"/>
      <c r="BK11" s="592"/>
      <c r="BL11" s="592"/>
      <c r="BM11" s="592"/>
      <c r="BN11" s="592"/>
    </row>
    <row r="12" spans="1:66" s="589" customFormat="1" ht="12" customHeight="1">
      <c r="A12" s="590"/>
      <c r="B12" s="585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</row>
    <row r="13" spans="1:20" s="579" customFormat="1" ht="21.75" customHeight="1">
      <c r="A13" s="588" t="s">
        <v>822</v>
      </c>
      <c r="B13" s="587">
        <f aca="true" t="shared" si="1" ref="B13:B24">SUM(C13:D13)</f>
        <v>15870</v>
      </c>
      <c r="C13" s="586">
        <v>7500</v>
      </c>
      <c r="D13" s="586">
        <v>8370</v>
      </c>
      <c r="E13" s="586">
        <v>6</v>
      </c>
      <c r="F13" s="585">
        <v>11</v>
      </c>
      <c r="G13" s="585">
        <v>15853</v>
      </c>
      <c r="H13" s="585">
        <v>0</v>
      </c>
      <c r="I13" s="585">
        <v>884</v>
      </c>
      <c r="J13" s="585">
        <v>22</v>
      </c>
      <c r="K13" s="585">
        <v>920</v>
      </c>
      <c r="L13" s="585">
        <v>3260</v>
      </c>
      <c r="M13" s="585">
        <v>10784</v>
      </c>
      <c r="N13" s="585">
        <v>4771</v>
      </c>
      <c r="O13" s="585">
        <v>3419</v>
      </c>
      <c r="P13" s="585">
        <v>2201</v>
      </c>
      <c r="Q13" s="585">
        <v>2373</v>
      </c>
      <c r="R13" s="585">
        <v>1915</v>
      </c>
      <c r="S13" s="585">
        <v>1191</v>
      </c>
      <c r="T13" s="580"/>
    </row>
    <row r="14" spans="1:20" s="579" customFormat="1" ht="21.75" customHeight="1">
      <c r="A14" s="588" t="s">
        <v>821</v>
      </c>
      <c r="B14" s="587">
        <f t="shared" si="1"/>
        <v>12813</v>
      </c>
      <c r="C14" s="586">
        <v>6107</v>
      </c>
      <c r="D14" s="586">
        <v>6706</v>
      </c>
      <c r="E14" s="586">
        <v>8</v>
      </c>
      <c r="F14" s="585">
        <v>4</v>
      </c>
      <c r="G14" s="585">
        <v>12801</v>
      </c>
      <c r="H14" s="585">
        <v>0</v>
      </c>
      <c r="I14" s="585">
        <v>906</v>
      </c>
      <c r="J14" s="585">
        <v>10</v>
      </c>
      <c r="K14" s="585">
        <v>599</v>
      </c>
      <c r="L14" s="585">
        <v>2415</v>
      </c>
      <c r="M14" s="585">
        <v>8883</v>
      </c>
      <c r="N14" s="585">
        <v>3389</v>
      </c>
      <c r="O14" s="585">
        <v>2266</v>
      </c>
      <c r="P14" s="585">
        <v>1942</v>
      </c>
      <c r="Q14" s="585">
        <v>1788</v>
      </c>
      <c r="R14" s="585">
        <v>2097</v>
      </c>
      <c r="S14" s="585">
        <v>1331</v>
      </c>
      <c r="T14" s="580"/>
    </row>
    <row r="15" spans="1:20" s="579" customFormat="1" ht="21.75" customHeight="1">
      <c r="A15" s="588" t="s">
        <v>820</v>
      </c>
      <c r="B15" s="587">
        <f t="shared" si="1"/>
        <v>12291</v>
      </c>
      <c r="C15" s="586">
        <v>5399</v>
      </c>
      <c r="D15" s="586">
        <v>6892</v>
      </c>
      <c r="E15" s="586">
        <v>16</v>
      </c>
      <c r="F15" s="585">
        <v>5</v>
      </c>
      <c r="G15" s="585">
        <v>12270</v>
      </c>
      <c r="H15" s="586">
        <v>0</v>
      </c>
      <c r="I15" s="585">
        <v>931</v>
      </c>
      <c r="J15" s="585">
        <v>9</v>
      </c>
      <c r="K15" s="585">
        <v>429</v>
      </c>
      <c r="L15" s="585">
        <v>1721</v>
      </c>
      <c r="M15" s="585">
        <v>9201</v>
      </c>
      <c r="N15" s="585">
        <v>2384</v>
      </c>
      <c r="O15" s="585">
        <v>2065</v>
      </c>
      <c r="P15" s="585">
        <v>1781</v>
      </c>
      <c r="Q15" s="585">
        <v>1956</v>
      </c>
      <c r="R15" s="585">
        <v>2331</v>
      </c>
      <c r="S15" s="585">
        <v>1774</v>
      </c>
      <c r="T15" s="580"/>
    </row>
    <row r="16" spans="1:20" s="579" customFormat="1" ht="21.75" customHeight="1">
      <c r="A16" s="588" t="s">
        <v>819</v>
      </c>
      <c r="B16" s="587">
        <f t="shared" si="1"/>
        <v>11659</v>
      </c>
      <c r="C16" s="586">
        <v>5382</v>
      </c>
      <c r="D16" s="586">
        <v>6277</v>
      </c>
      <c r="E16" s="586">
        <v>23</v>
      </c>
      <c r="F16" s="585">
        <v>9</v>
      </c>
      <c r="G16" s="585">
        <v>11627</v>
      </c>
      <c r="H16" s="585">
        <v>0</v>
      </c>
      <c r="I16" s="585">
        <v>808</v>
      </c>
      <c r="J16" s="585">
        <v>8</v>
      </c>
      <c r="K16" s="585">
        <v>384</v>
      </c>
      <c r="L16" s="585">
        <v>1778</v>
      </c>
      <c r="M16" s="585">
        <v>8681</v>
      </c>
      <c r="N16" s="585">
        <v>2441</v>
      </c>
      <c r="O16" s="585">
        <v>2357</v>
      </c>
      <c r="P16" s="585">
        <v>1877</v>
      </c>
      <c r="Q16" s="585">
        <v>1742</v>
      </c>
      <c r="R16" s="585">
        <v>1833</v>
      </c>
      <c r="S16" s="585">
        <v>1409</v>
      </c>
      <c r="T16" s="580"/>
    </row>
    <row r="17" spans="1:20" s="579" customFormat="1" ht="21.75" customHeight="1">
      <c r="A17" s="588" t="s">
        <v>84</v>
      </c>
      <c r="B17" s="587">
        <f t="shared" si="1"/>
        <v>13320</v>
      </c>
      <c r="C17" s="586">
        <v>6236</v>
      </c>
      <c r="D17" s="586">
        <v>7084</v>
      </c>
      <c r="E17" s="586">
        <v>16</v>
      </c>
      <c r="F17" s="585">
        <v>9</v>
      </c>
      <c r="G17" s="585">
        <v>13295</v>
      </c>
      <c r="H17" s="586">
        <v>0</v>
      </c>
      <c r="I17" s="585">
        <v>946</v>
      </c>
      <c r="J17" s="585">
        <v>15</v>
      </c>
      <c r="K17" s="585">
        <v>504</v>
      </c>
      <c r="L17" s="585">
        <v>2154</v>
      </c>
      <c r="M17" s="585">
        <v>9701</v>
      </c>
      <c r="N17" s="585">
        <v>3278</v>
      </c>
      <c r="O17" s="585">
        <v>2958</v>
      </c>
      <c r="P17" s="585">
        <v>2015</v>
      </c>
      <c r="Q17" s="585">
        <v>2016</v>
      </c>
      <c r="R17" s="585">
        <v>1889</v>
      </c>
      <c r="S17" s="585">
        <v>1164</v>
      </c>
      <c r="T17" s="580"/>
    </row>
    <row r="18" spans="1:20" s="579" customFormat="1" ht="21.75" customHeight="1">
      <c r="A18" s="588" t="s">
        <v>85</v>
      </c>
      <c r="B18" s="587">
        <f t="shared" si="1"/>
        <v>13451</v>
      </c>
      <c r="C18" s="586">
        <v>6343</v>
      </c>
      <c r="D18" s="586">
        <v>7108</v>
      </c>
      <c r="E18" s="586">
        <v>8</v>
      </c>
      <c r="F18" s="585">
        <v>2</v>
      </c>
      <c r="G18" s="585">
        <v>13441</v>
      </c>
      <c r="H18" s="586">
        <v>0</v>
      </c>
      <c r="I18" s="585">
        <v>959</v>
      </c>
      <c r="J18" s="585">
        <v>18</v>
      </c>
      <c r="K18" s="585">
        <v>645</v>
      </c>
      <c r="L18" s="585">
        <v>2892</v>
      </c>
      <c r="M18" s="585">
        <v>8937</v>
      </c>
      <c r="N18" s="585">
        <v>4219</v>
      </c>
      <c r="O18" s="585">
        <v>3087</v>
      </c>
      <c r="P18" s="585">
        <v>1833</v>
      </c>
      <c r="Q18" s="585">
        <v>1829</v>
      </c>
      <c r="R18" s="585">
        <v>1570</v>
      </c>
      <c r="S18" s="585">
        <v>913</v>
      </c>
      <c r="T18" s="580"/>
    </row>
    <row r="19" spans="1:20" s="579" customFormat="1" ht="21.75" customHeight="1">
      <c r="A19" s="588" t="s">
        <v>86</v>
      </c>
      <c r="B19" s="587">
        <f t="shared" si="1"/>
        <v>14428</v>
      </c>
      <c r="C19" s="586">
        <v>6909</v>
      </c>
      <c r="D19" s="586">
        <v>7519</v>
      </c>
      <c r="E19" s="586">
        <v>118</v>
      </c>
      <c r="F19" s="585">
        <v>8</v>
      </c>
      <c r="G19" s="585">
        <v>14302</v>
      </c>
      <c r="H19" s="586">
        <v>0</v>
      </c>
      <c r="I19" s="585">
        <v>961</v>
      </c>
      <c r="J19" s="585">
        <v>11</v>
      </c>
      <c r="K19" s="585">
        <v>590</v>
      </c>
      <c r="L19" s="585">
        <v>3052</v>
      </c>
      <c r="M19" s="585">
        <v>9814</v>
      </c>
      <c r="N19" s="585">
        <v>4008</v>
      </c>
      <c r="O19" s="585">
        <v>3422</v>
      </c>
      <c r="P19" s="585">
        <v>2129</v>
      </c>
      <c r="Q19" s="585">
        <v>2018</v>
      </c>
      <c r="R19" s="585">
        <v>1818</v>
      </c>
      <c r="S19" s="585">
        <v>1033</v>
      </c>
      <c r="T19" s="580"/>
    </row>
    <row r="20" spans="1:20" s="579" customFormat="1" ht="21.75" customHeight="1">
      <c r="A20" s="588" t="s">
        <v>87</v>
      </c>
      <c r="B20" s="587">
        <f t="shared" si="1"/>
        <v>10250</v>
      </c>
      <c r="C20" s="586">
        <v>4958</v>
      </c>
      <c r="D20" s="586">
        <v>5292</v>
      </c>
      <c r="E20" s="586">
        <v>15</v>
      </c>
      <c r="F20" s="585">
        <v>6</v>
      </c>
      <c r="G20" s="585">
        <v>10229</v>
      </c>
      <c r="H20" s="586">
        <v>0</v>
      </c>
      <c r="I20" s="585">
        <v>711</v>
      </c>
      <c r="J20" s="586">
        <v>6</v>
      </c>
      <c r="K20" s="585">
        <v>358</v>
      </c>
      <c r="L20" s="585">
        <v>1578</v>
      </c>
      <c r="M20" s="585">
        <v>7597</v>
      </c>
      <c r="N20" s="585">
        <v>2109</v>
      </c>
      <c r="O20" s="585">
        <v>2317</v>
      </c>
      <c r="P20" s="585">
        <v>1770</v>
      </c>
      <c r="Q20" s="585">
        <v>1518</v>
      </c>
      <c r="R20" s="585">
        <v>1648</v>
      </c>
      <c r="S20" s="585">
        <v>888</v>
      </c>
      <c r="T20" s="580"/>
    </row>
    <row r="21" spans="1:20" s="579" customFormat="1" ht="21.75" customHeight="1">
      <c r="A21" s="588" t="s">
        <v>88</v>
      </c>
      <c r="B21" s="587">
        <f t="shared" si="1"/>
        <v>7967</v>
      </c>
      <c r="C21" s="586">
        <v>3718</v>
      </c>
      <c r="D21" s="586">
        <v>4249</v>
      </c>
      <c r="E21" s="586">
        <v>1</v>
      </c>
      <c r="F21" s="585">
        <v>6</v>
      </c>
      <c r="G21" s="585">
        <v>7960</v>
      </c>
      <c r="H21" s="586">
        <v>0</v>
      </c>
      <c r="I21" s="585">
        <v>606</v>
      </c>
      <c r="J21" s="585">
        <v>2</v>
      </c>
      <c r="K21" s="585">
        <v>238</v>
      </c>
      <c r="L21" s="585">
        <v>1098</v>
      </c>
      <c r="M21" s="585">
        <v>6023</v>
      </c>
      <c r="N21" s="585">
        <v>1452</v>
      </c>
      <c r="O21" s="585">
        <v>1626</v>
      </c>
      <c r="P21" s="585">
        <v>1388</v>
      </c>
      <c r="Q21" s="585">
        <v>1265</v>
      </c>
      <c r="R21" s="585">
        <v>1363</v>
      </c>
      <c r="S21" s="585">
        <v>873</v>
      </c>
      <c r="T21" s="580"/>
    </row>
    <row r="22" spans="1:20" s="579" customFormat="1" ht="21.75" customHeight="1">
      <c r="A22" s="588" t="s">
        <v>818</v>
      </c>
      <c r="B22" s="587">
        <f t="shared" si="1"/>
        <v>10147</v>
      </c>
      <c r="C22" s="586">
        <v>4777</v>
      </c>
      <c r="D22" s="586">
        <v>5370</v>
      </c>
      <c r="E22" s="586">
        <v>13</v>
      </c>
      <c r="F22" s="585">
        <v>4</v>
      </c>
      <c r="G22" s="585">
        <v>10130</v>
      </c>
      <c r="H22" s="586">
        <v>0</v>
      </c>
      <c r="I22" s="585">
        <v>762</v>
      </c>
      <c r="J22" s="586">
        <v>3</v>
      </c>
      <c r="K22" s="585">
        <v>290</v>
      </c>
      <c r="L22" s="585">
        <v>1617</v>
      </c>
      <c r="M22" s="585">
        <v>7475</v>
      </c>
      <c r="N22" s="585">
        <v>2202</v>
      </c>
      <c r="O22" s="585">
        <v>2009</v>
      </c>
      <c r="P22" s="585">
        <v>1654</v>
      </c>
      <c r="Q22" s="585">
        <v>1774</v>
      </c>
      <c r="R22" s="585">
        <v>1541</v>
      </c>
      <c r="S22" s="585">
        <v>967</v>
      </c>
      <c r="T22" s="580"/>
    </row>
    <row r="23" spans="1:20" s="579" customFormat="1" ht="21.75" customHeight="1">
      <c r="A23" s="588" t="s">
        <v>817</v>
      </c>
      <c r="B23" s="587">
        <f t="shared" si="1"/>
        <v>10313</v>
      </c>
      <c r="C23" s="586">
        <v>4913</v>
      </c>
      <c r="D23" s="586">
        <v>5400</v>
      </c>
      <c r="E23" s="586">
        <v>16</v>
      </c>
      <c r="F23" s="585">
        <v>2</v>
      </c>
      <c r="G23" s="585">
        <v>10295</v>
      </c>
      <c r="H23" s="586">
        <v>0</v>
      </c>
      <c r="I23" s="585">
        <v>732</v>
      </c>
      <c r="J23" s="585">
        <v>6</v>
      </c>
      <c r="K23" s="585">
        <v>346</v>
      </c>
      <c r="L23" s="585">
        <v>2014</v>
      </c>
      <c r="M23" s="585">
        <v>7215</v>
      </c>
      <c r="N23" s="585">
        <v>2946</v>
      </c>
      <c r="O23" s="585">
        <v>2319</v>
      </c>
      <c r="P23" s="585">
        <v>1508</v>
      </c>
      <c r="Q23" s="585">
        <v>1679</v>
      </c>
      <c r="R23" s="585">
        <v>1222</v>
      </c>
      <c r="S23" s="585">
        <v>639</v>
      </c>
      <c r="T23" s="580"/>
    </row>
    <row r="24" spans="1:20" s="579" customFormat="1" ht="21.75" customHeight="1">
      <c r="A24" s="584" t="s">
        <v>816</v>
      </c>
      <c r="B24" s="583">
        <f t="shared" si="1"/>
        <v>13249</v>
      </c>
      <c r="C24" s="582">
        <v>6235</v>
      </c>
      <c r="D24" s="582">
        <v>7014</v>
      </c>
      <c r="E24" s="582">
        <v>10</v>
      </c>
      <c r="F24" s="581">
        <v>2</v>
      </c>
      <c r="G24" s="581">
        <v>13237</v>
      </c>
      <c r="H24" s="582">
        <v>0</v>
      </c>
      <c r="I24" s="581">
        <v>922</v>
      </c>
      <c r="J24" s="581">
        <v>15</v>
      </c>
      <c r="K24" s="581">
        <v>393</v>
      </c>
      <c r="L24" s="581">
        <v>3313</v>
      </c>
      <c r="M24" s="581">
        <v>8606</v>
      </c>
      <c r="N24" s="581">
        <v>4800</v>
      </c>
      <c r="O24" s="581">
        <v>2715</v>
      </c>
      <c r="P24" s="581">
        <v>1671</v>
      </c>
      <c r="Q24" s="581">
        <v>2003</v>
      </c>
      <c r="R24" s="581">
        <v>1359</v>
      </c>
      <c r="S24" s="581">
        <v>701</v>
      </c>
      <c r="T24" s="580"/>
    </row>
    <row r="25" spans="1:66" ht="19.5" customHeight="1">
      <c r="A25" s="578" t="s">
        <v>815</v>
      </c>
      <c r="B25" s="577"/>
      <c r="C25" s="577"/>
      <c r="D25" s="577"/>
      <c r="E25" s="577"/>
      <c r="F25" s="577"/>
      <c r="G25" s="577"/>
      <c r="H25" s="577"/>
      <c r="I25" s="577"/>
      <c r="J25" s="577"/>
      <c r="K25" s="577"/>
      <c r="L25" s="577"/>
      <c r="M25" s="577"/>
      <c r="N25" s="577"/>
      <c r="O25" s="577"/>
      <c r="P25" s="577"/>
      <c r="Q25" s="577"/>
      <c r="R25" s="577"/>
      <c r="S25" s="577"/>
      <c r="T25" s="577"/>
      <c r="U25" s="577"/>
      <c r="V25" s="577"/>
      <c r="W25" s="577"/>
      <c r="X25" s="577"/>
      <c r="Y25" s="577"/>
      <c r="Z25" s="577"/>
      <c r="AA25" s="577"/>
      <c r="AB25" s="577"/>
      <c r="AC25" s="577"/>
      <c r="AD25" s="577"/>
      <c r="AE25" s="577"/>
      <c r="AF25" s="577"/>
      <c r="AG25" s="577"/>
      <c r="AH25" s="577"/>
      <c r="AI25" s="577"/>
      <c r="AJ25" s="577"/>
      <c r="AK25" s="577"/>
      <c r="AL25" s="577"/>
      <c r="AM25" s="577"/>
      <c r="AN25" s="577"/>
      <c r="AO25" s="577"/>
      <c r="AP25" s="577"/>
      <c r="AQ25" s="577"/>
      <c r="AR25" s="577"/>
      <c r="AS25" s="577"/>
      <c r="AT25" s="577"/>
      <c r="AU25" s="577"/>
      <c r="AV25" s="577"/>
      <c r="AW25" s="577"/>
      <c r="AX25" s="577"/>
      <c r="AY25" s="577"/>
      <c r="AZ25" s="577"/>
      <c r="BA25" s="577"/>
      <c r="BB25" s="577"/>
      <c r="BC25" s="577"/>
      <c r="BD25" s="577"/>
      <c r="BE25" s="577"/>
      <c r="BF25" s="577"/>
      <c r="BG25" s="577"/>
      <c r="BH25" s="577"/>
      <c r="BI25" s="577"/>
      <c r="BJ25" s="577"/>
      <c r="BK25" s="577"/>
      <c r="BL25" s="577"/>
      <c r="BM25" s="577"/>
      <c r="BN25" s="577"/>
    </row>
    <row r="26" spans="2:66" ht="13.5"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7"/>
      <c r="W26" s="577"/>
      <c r="X26" s="577"/>
      <c r="Y26" s="577"/>
      <c r="Z26" s="577"/>
      <c r="AA26" s="577"/>
      <c r="AB26" s="577"/>
      <c r="AC26" s="577"/>
      <c r="AD26" s="577"/>
      <c r="AE26" s="577"/>
      <c r="AF26" s="577"/>
      <c r="AG26" s="577"/>
      <c r="AH26" s="577"/>
      <c r="AI26" s="577"/>
      <c r="AJ26" s="577"/>
      <c r="AK26" s="577"/>
      <c r="AL26" s="577"/>
      <c r="AM26" s="577"/>
      <c r="AN26" s="577"/>
      <c r="AO26" s="577"/>
      <c r="AP26" s="577"/>
      <c r="AQ26" s="577"/>
      <c r="AR26" s="577"/>
      <c r="AS26" s="577"/>
      <c r="AT26" s="577"/>
      <c r="AU26" s="577"/>
      <c r="AV26" s="577"/>
      <c r="AW26" s="577"/>
      <c r="AX26" s="577"/>
      <c r="AY26" s="577"/>
      <c r="AZ26" s="577"/>
      <c r="BA26" s="577"/>
      <c r="BB26" s="577"/>
      <c r="BC26" s="577"/>
      <c r="BD26" s="577"/>
      <c r="BE26" s="577"/>
      <c r="BF26" s="577"/>
      <c r="BG26" s="577"/>
      <c r="BH26" s="577"/>
      <c r="BI26" s="577"/>
      <c r="BJ26" s="577"/>
      <c r="BK26" s="577"/>
      <c r="BL26" s="577"/>
      <c r="BM26" s="577"/>
      <c r="BN26" s="577"/>
    </row>
    <row r="27" spans="2:66" ht="13.5">
      <c r="B27" s="577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7"/>
      <c r="S27" s="577"/>
      <c r="T27" s="577"/>
      <c r="U27" s="577"/>
      <c r="V27" s="577"/>
      <c r="W27" s="577"/>
      <c r="X27" s="577"/>
      <c r="Y27" s="577"/>
      <c r="Z27" s="577"/>
      <c r="AA27" s="577"/>
      <c r="AB27" s="577"/>
      <c r="AC27" s="577"/>
      <c r="AD27" s="577"/>
      <c r="AE27" s="577"/>
      <c r="AF27" s="577"/>
      <c r="AG27" s="577"/>
      <c r="AH27" s="577"/>
      <c r="AI27" s="577"/>
      <c r="AJ27" s="577"/>
      <c r="AK27" s="577"/>
      <c r="AL27" s="577"/>
      <c r="AM27" s="577"/>
      <c r="AN27" s="577"/>
      <c r="AO27" s="577"/>
      <c r="AP27" s="577"/>
      <c r="AQ27" s="577"/>
      <c r="AR27" s="577"/>
      <c r="AS27" s="577"/>
      <c r="AT27" s="577"/>
      <c r="AU27" s="577"/>
      <c r="AV27" s="577"/>
      <c r="AW27" s="577"/>
      <c r="AX27" s="577"/>
      <c r="AY27" s="577"/>
      <c r="AZ27" s="577"/>
      <c r="BA27" s="577"/>
      <c r="BB27" s="577"/>
      <c r="BC27" s="577"/>
      <c r="BD27" s="577"/>
      <c r="BE27" s="577"/>
      <c r="BF27" s="577"/>
      <c r="BG27" s="577"/>
      <c r="BH27" s="577"/>
      <c r="BI27" s="577"/>
      <c r="BJ27" s="577"/>
      <c r="BK27" s="577"/>
      <c r="BL27" s="577"/>
      <c r="BM27" s="577"/>
      <c r="BN27" s="577"/>
    </row>
    <row r="28" spans="2:66" ht="13.5">
      <c r="B28" s="577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7"/>
      <c r="AK28" s="577"/>
      <c r="AL28" s="577"/>
      <c r="AM28" s="577"/>
      <c r="AN28" s="577"/>
      <c r="AO28" s="577"/>
      <c r="AP28" s="577"/>
      <c r="AQ28" s="577"/>
      <c r="AR28" s="577"/>
      <c r="AS28" s="577"/>
      <c r="AT28" s="577"/>
      <c r="AU28" s="577"/>
      <c r="AV28" s="577"/>
      <c r="AW28" s="577"/>
      <c r="AX28" s="577"/>
      <c r="AY28" s="577"/>
      <c r="AZ28" s="577"/>
      <c r="BA28" s="577"/>
      <c r="BB28" s="577"/>
      <c r="BC28" s="577"/>
      <c r="BD28" s="577"/>
      <c r="BE28" s="577"/>
      <c r="BF28" s="577"/>
      <c r="BG28" s="577"/>
      <c r="BH28" s="577"/>
      <c r="BI28" s="577"/>
      <c r="BJ28" s="577"/>
      <c r="BK28" s="577"/>
      <c r="BL28" s="577"/>
      <c r="BM28" s="577"/>
      <c r="BN28" s="577"/>
    </row>
    <row r="29" spans="2:66" ht="13.5"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77"/>
      <c r="AN29" s="577"/>
      <c r="AO29" s="577"/>
      <c r="AP29" s="577"/>
      <c r="AQ29" s="577"/>
      <c r="AR29" s="577"/>
      <c r="AS29" s="577"/>
      <c r="AT29" s="577"/>
      <c r="AU29" s="577"/>
      <c r="AV29" s="577"/>
      <c r="AW29" s="577"/>
      <c r="AX29" s="577"/>
      <c r="AY29" s="577"/>
      <c r="AZ29" s="577"/>
      <c r="BA29" s="577"/>
      <c r="BB29" s="577"/>
      <c r="BC29" s="577"/>
      <c r="BD29" s="577"/>
      <c r="BE29" s="577"/>
      <c r="BF29" s="577"/>
      <c r="BG29" s="577"/>
      <c r="BH29" s="577"/>
      <c r="BI29" s="577"/>
      <c r="BJ29" s="577"/>
      <c r="BK29" s="577"/>
      <c r="BL29" s="577"/>
      <c r="BM29" s="577"/>
      <c r="BN29" s="577"/>
    </row>
    <row r="30" spans="2:66" ht="13.5">
      <c r="B30" s="577"/>
      <c r="C30" s="577"/>
      <c r="D30" s="577"/>
      <c r="E30" s="577"/>
      <c r="F30" s="577"/>
      <c r="G30" s="577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77"/>
      <c r="U30" s="577"/>
      <c r="V30" s="577"/>
      <c r="W30" s="577"/>
      <c r="X30" s="577"/>
      <c r="Y30" s="577"/>
      <c r="Z30" s="577"/>
      <c r="AA30" s="577"/>
      <c r="AB30" s="577"/>
      <c r="AC30" s="577"/>
      <c r="AD30" s="577"/>
      <c r="AE30" s="577"/>
      <c r="AF30" s="577"/>
      <c r="AG30" s="577"/>
      <c r="AH30" s="577"/>
      <c r="AI30" s="577"/>
      <c r="AJ30" s="577"/>
      <c r="AK30" s="577"/>
      <c r="AL30" s="577"/>
      <c r="AM30" s="577"/>
      <c r="AN30" s="577"/>
      <c r="AO30" s="577"/>
      <c r="AP30" s="577"/>
      <c r="AQ30" s="577"/>
      <c r="AR30" s="577"/>
      <c r="AS30" s="577"/>
      <c r="AT30" s="577"/>
      <c r="AU30" s="577"/>
      <c r="AV30" s="577"/>
      <c r="AW30" s="577"/>
      <c r="AX30" s="577"/>
      <c r="AY30" s="577"/>
      <c r="AZ30" s="577"/>
      <c r="BA30" s="577"/>
      <c r="BB30" s="577"/>
      <c r="BC30" s="577"/>
      <c r="BD30" s="577"/>
      <c r="BE30" s="577"/>
      <c r="BF30" s="577"/>
      <c r="BG30" s="577"/>
      <c r="BH30" s="577"/>
      <c r="BI30" s="577"/>
      <c r="BJ30" s="577"/>
      <c r="BK30" s="577"/>
      <c r="BL30" s="577"/>
      <c r="BM30" s="577"/>
      <c r="BN30" s="577"/>
    </row>
    <row r="31" spans="2:66" ht="13.5">
      <c r="B31" s="577"/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7"/>
      <c r="AA31" s="577"/>
      <c r="AB31" s="577"/>
      <c r="AC31" s="577"/>
      <c r="AD31" s="577"/>
      <c r="AE31" s="577"/>
      <c r="AF31" s="577"/>
      <c r="AG31" s="577"/>
      <c r="AH31" s="577"/>
      <c r="AI31" s="577"/>
      <c r="AJ31" s="577"/>
      <c r="AK31" s="577"/>
      <c r="AL31" s="577"/>
      <c r="AM31" s="577"/>
      <c r="AN31" s="577"/>
      <c r="AO31" s="577"/>
      <c r="AP31" s="577"/>
      <c r="AQ31" s="577"/>
      <c r="AR31" s="577"/>
      <c r="AS31" s="577"/>
      <c r="AT31" s="577"/>
      <c r="AU31" s="577"/>
      <c r="AV31" s="577"/>
      <c r="AW31" s="577"/>
      <c r="AX31" s="577"/>
      <c r="AY31" s="577"/>
      <c r="AZ31" s="577"/>
      <c r="BA31" s="577"/>
      <c r="BB31" s="577"/>
      <c r="BC31" s="577"/>
      <c r="BD31" s="577"/>
      <c r="BE31" s="577"/>
      <c r="BF31" s="577"/>
      <c r="BG31" s="577"/>
      <c r="BH31" s="577"/>
      <c r="BI31" s="577"/>
      <c r="BJ31" s="577"/>
      <c r="BK31" s="577"/>
      <c r="BL31" s="577"/>
      <c r="BM31" s="577"/>
      <c r="BN31" s="577"/>
    </row>
  </sheetData>
  <sheetProtection/>
  <mergeCells count="6">
    <mergeCell ref="A4:A5"/>
    <mergeCell ref="B4:B5"/>
    <mergeCell ref="C4:D4"/>
    <mergeCell ref="E4:H4"/>
    <mergeCell ref="I4:M4"/>
    <mergeCell ref="N4:S4"/>
  </mergeCells>
  <printOptions/>
  <pageMargins left="0.28" right="0.17" top="0.75" bottom="0.67" header="0.5" footer="0.5"/>
  <pageSetup horizontalDpi="300" verticalDpi="300" orientation="landscape" paperSize="9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P73"/>
  <sheetViews>
    <sheetView zoomScalePageLayoutView="0" workbookViewId="0" topLeftCell="A1">
      <pane xSplit="1" ySplit="8" topLeftCell="B9" activePane="bottomRight" state="frozen"/>
      <selection pane="topLeft" activeCell="A4" sqref="A4:A6"/>
      <selection pane="topRight" activeCell="A4" sqref="A4:A6"/>
      <selection pane="bottomLeft" activeCell="A4" sqref="A4:A6"/>
      <selection pane="bottomRight" activeCell="A3" sqref="A3"/>
    </sheetView>
  </sheetViews>
  <sheetFormatPr defaultColWidth="8.88671875" defaultRowHeight="13.5"/>
  <cols>
    <col min="1" max="1" width="11.99609375" style="166" customWidth="1"/>
    <col min="2" max="2" width="11.4453125" style="44" customWidth="1"/>
    <col min="3" max="3" width="9.99609375" style="44" customWidth="1"/>
    <col min="4" max="4" width="10.10546875" style="44" customWidth="1"/>
    <col min="5" max="5" width="9.77734375" style="44" customWidth="1"/>
    <col min="6" max="6" width="11.99609375" style="44" customWidth="1"/>
    <col min="7" max="7" width="11.99609375" style="166" customWidth="1"/>
    <col min="8" max="8" width="10.3359375" style="166" customWidth="1"/>
    <col min="9" max="9" width="10.21484375" style="166" customWidth="1"/>
    <col min="10" max="11" width="10.77734375" style="164" customWidth="1"/>
    <col min="12" max="12" width="11.99609375" style="164" customWidth="1"/>
    <col min="13" max="16384" width="8.88671875" style="166" customWidth="1"/>
  </cols>
  <sheetData>
    <row r="1" spans="1:68" ht="13.5">
      <c r="A1" s="163"/>
      <c r="G1" s="163"/>
      <c r="H1" s="163"/>
      <c r="I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</row>
    <row r="2" spans="1:68" ht="21.75" customHeight="1">
      <c r="A2" s="165" t="s">
        <v>9</v>
      </c>
      <c r="B2" s="167" t="s">
        <v>580</v>
      </c>
      <c r="C2" s="168"/>
      <c r="D2" s="168"/>
      <c r="E2" s="168"/>
      <c r="G2" s="163"/>
      <c r="H2" s="163"/>
      <c r="I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</row>
    <row r="3" spans="1:68" ht="13.5">
      <c r="A3" s="165" t="s">
        <v>9</v>
      </c>
      <c r="F3" s="106" t="s">
        <v>9</v>
      </c>
      <c r="G3" s="165" t="s">
        <v>9</v>
      </c>
      <c r="H3" s="165" t="s">
        <v>9</v>
      </c>
      <c r="I3" s="165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</row>
    <row r="4" spans="1:68" s="16" customFormat="1" ht="13.5" customHeight="1">
      <c r="A4" s="18" t="s">
        <v>211</v>
      </c>
      <c r="B4" s="44"/>
      <c r="C4" s="44"/>
      <c r="D4" s="44"/>
      <c r="E4" s="44"/>
      <c r="F4" s="44"/>
      <c r="G4" s="17"/>
      <c r="H4" s="17"/>
      <c r="I4" s="17"/>
      <c r="J4" s="158"/>
      <c r="K4" s="158"/>
      <c r="L4" s="158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</row>
    <row r="5" spans="1:68" s="16" customFormat="1" ht="19.5" customHeight="1">
      <c r="A5" s="629" t="s">
        <v>579</v>
      </c>
      <c r="B5" s="731" t="s">
        <v>393</v>
      </c>
      <c r="C5" s="482"/>
      <c r="D5" s="482"/>
      <c r="E5" s="482"/>
      <c r="F5" s="482"/>
      <c r="G5" s="481"/>
      <c r="H5" s="481"/>
      <c r="I5" s="481"/>
      <c r="J5" s="734" t="s">
        <v>336</v>
      </c>
      <c r="K5" s="735" t="s">
        <v>352</v>
      </c>
      <c r="L5" s="738" t="s">
        <v>337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30"/>
      <c r="BN5" s="30"/>
      <c r="BO5" s="30"/>
      <c r="BP5" s="30"/>
    </row>
    <row r="6" spans="1:68" s="16" customFormat="1" ht="19.5" customHeight="1">
      <c r="A6" s="629"/>
      <c r="B6" s="732"/>
      <c r="C6" s="658" t="s">
        <v>338</v>
      </c>
      <c r="D6" s="630"/>
      <c r="E6" s="630"/>
      <c r="F6" s="660" t="s">
        <v>339</v>
      </c>
      <c r="G6" s="687"/>
      <c r="H6" s="687"/>
      <c r="I6" s="688"/>
      <c r="J6" s="734"/>
      <c r="K6" s="736"/>
      <c r="L6" s="73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</row>
    <row r="7" spans="1:68" s="16" customFormat="1" ht="19.5" customHeight="1">
      <c r="A7" s="629"/>
      <c r="B7" s="733"/>
      <c r="C7" s="480" t="s">
        <v>9</v>
      </c>
      <c r="D7" s="449" t="s">
        <v>212</v>
      </c>
      <c r="E7" s="449" t="s">
        <v>213</v>
      </c>
      <c r="F7" s="479"/>
      <c r="G7" s="19" t="s">
        <v>340</v>
      </c>
      <c r="H7" s="19" t="s">
        <v>214</v>
      </c>
      <c r="I7" s="19" t="s">
        <v>353</v>
      </c>
      <c r="J7" s="734"/>
      <c r="K7" s="737"/>
      <c r="L7" s="738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</row>
    <row r="8" spans="1:68" s="16" customFormat="1" ht="18" customHeight="1">
      <c r="A8" s="260"/>
      <c r="B8" s="729" t="s">
        <v>341</v>
      </c>
      <c r="C8" s="730"/>
      <c r="D8" s="730"/>
      <c r="E8" s="730"/>
      <c r="F8" s="730"/>
      <c r="G8" s="730"/>
      <c r="H8" s="730"/>
      <c r="I8" s="730"/>
      <c r="J8" s="730"/>
      <c r="K8" s="730"/>
      <c r="L8" s="730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</row>
    <row r="9" spans="1:68" s="16" customFormat="1" ht="17.25" customHeight="1">
      <c r="A9" s="260" t="s">
        <v>243</v>
      </c>
      <c r="B9" s="477">
        <v>2022</v>
      </c>
      <c r="C9" s="254">
        <v>1185</v>
      </c>
      <c r="D9" s="342">
        <v>1141.5</v>
      </c>
      <c r="E9" s="169">
        <v>43</v>
      </c>
      <c r="F9" s="27">
        <v>837</v>
      </c>
      <c r="G9" s="169">
        <v>391</v>
      </c>
      <c r="H9" s="169">
        <v>229</v>
      </c>
      <c r="I9" s="169">
        <v>217</v>
      </c>
      <c r="J9" s="476">
        <v>58.6</v>
      </c>
      <c r="K9" s="476">
        <v>56.5</v>
      </c>
      <c r="L9" s="476">
        <v>3.6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</row>
    <row r="10" spans="1:68" s="22" customFormat="1" ht="17.25" customHeight="1">
      <c r="A10" s="232" t="s">
        <v>354</v>
      </c>
      <c r="B10" s="27">
        <v>2035</v>
      </c>
      <c r="C10" s="27">
        <v>1200</v>
      </c>
      <c r="D10" s="27">
        <v>1147.75</v>
      </c>
      <c r="E10" s="169">
        <v>52</v>
      </c>
      <c r="F10" s="27">
        <v>835</v>
      </c>
      <c r="G10" s="169">
        <v>393</v>
      </c>
      <c r="H10" s="169">
        <v>237</v>
      </c>
      <c r="I10" s="169">
        <v>205</v>
      </c>
      <c r="J10" s="157">
        <v>59</v>
      </c>
      <c r="K10" s="157">
        <v>56.4</v>
      </c>
      <c r="L10" s="157">
        <v>4.3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</row>
    <row r="11" spans="1:68" s="22" customFormat="1" ht="17.25" customHeight="1">
      <c r="A11" s="232" t="s">
        <v>373</v>
      </c>
      <c r="B11" s="27">
        <v>2050</v>
      </c>
      <c r="C11" s="27">
        <v>1218</v>
      </c>
      <c r="D11" s="27">
        <v>1169</v>
      </c>
      <c r="E11" s="169">
        <v>49</v>
      </c>
      <c r="F11" s="27">
        <v>832</v>
      </c>
      <c r="G11" s="169">
        <v>381.75</v>
      </c>
      <c r="H11" s="169">
        <v>236.75</v>
      </c>
      <c r="I11" s="169">
        <v>213.5</v>
      </c>
      <c r="J11" s="157">
        <v>59.4</v>
      </c>
      <c r="K11" s="157">
        <v>57</v>
      </c>
      <c r="L11" s="157">
        <v>4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</row>
    <row r="12" spans="1:68" s="22" customFormat="1" ht="17.25" customHeight="1">
      <c r="A12" s="232" t="s">
        <v>378</v>
      </c>
      <c r="B12" s="27">
        <v>2059</v>
      </c>
      <c r="C12" s="27">
        <v>1214</v>
      </c>
      <c r="D12" s="27">
        <v>1169</v>
      </c>
      <c r="E12" s="169">
        <v>45.25</v>
      </c>
      <c r="F12" s="27">
        <v>845</v>
      </c>
      <c r="G12" s="169">
        <v>388.5</v>
      </c>
      <c r="H12" s="169">
        <v>235.75</v>
      </c>
      <c r="I12" s="169">
        <v>220.5</v>
      </c>
      <c r="J12" s="446">
        <v>59</v>
      </c>
      <c r="K12" s="446">
        <v>56.8</v>
      </c>
      <c r="L12" s="446">
        <v>3.7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</row>
    <row r="13" spans="1:68" s="22" customFormat="1" ht="17.25" customHeight="1">
      <c r="A13" s="232" t="s">
        <v>408</v>
      </c>
      <c r="B13" s="27">
        <v>2070</v>
      </c>
      <c r="C13" s="27">
        <v>1245</v>
      </c>
      <c r="D13" s="27">
        <v>1204.25</v>
      </c>
      <c r="E13" s="169">
        <v>41.25</v>
      </c>
      <c r="F13" s="27">
        <v>825</v>
      </c>
      <c r="G13" s="169">
        <v>383.25</v>
      </c>
      <c r="H13" s="169">
        <v>235.25</v>
      </c>
      <c r="I13" s="169">
        <v>206</v>
      </c>
      <c r="J13" s="446">
        <v>60.2</v>
      </c>
      <c r="K13" s="446">
        <v>58.2</v>
      </c>
      <c r="L13" s="446">
        <v>3.3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</row>
    <row r="14" spans="1:68" s="22" customFormat="1" ht="17.25" customHeight="1">
      <c r="A14" s="232" t="s">
        <v>397</v>
      </c>
      <c r="B14" s="27">
        <v>2073</v>
      </c>
      <c r="C14" s="27">
        <v>1237</v>
      </c>
      <c r="D14" s="27">
        <v>1195</v>
      </c>
      <c r="E14" s="27">
        <f>AVERAGE(E16:E19)</f>
        <v>41.25</v>
      </c>
      <c r="F14" s="27">
        <v>837</v>
      </c>
      <c r="G14" s="27">
        <f>AVERAGE(G16:G19)</f>
        <v>376.5</v>
      </c>
      <c r="H14" s="27">
        <f>AVERAGE(H16:H19)</f>
        <v>237.25</v>
      </c>
      <c r="I14" s="27">
        <f>AVERAGE(I16:I19)</f>
        <v>223</v>
      </c>
      <c r="J14" s="446">
        <v>59.6</v>
      </c>
      <c r="K14" s="446">
        <v>57.7</v>
      </c>
      <c r="L14" s="446">
        <v>3.3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</row>
    <row r="15" spans="1:12" s="16" customFormat="1" ht="6" customHeight="1">
      <c r="A15" s="475" t="s">
        <v>9</v>
      </c>
      <c r="B15" s="474"/>
      <c r="C15" s="27"/>
      <c r="D15" s="474"/>
      <c r="E15" s="474"/>
      <c r="F15" s="474"/>
      <c r="G15" s="474"/>
      <c r="H15" s="474"/>
      <c r="I15" s="474"/>
      <c r="J15" s="446"/>
      <c r="K15" s="446"/>
      <c r="L15" s="446"/>
    </row>
    <row r="16" spans="1:12" s="16" customFormat="1" ht="17.25" customHeight="1">
      <c r="A16" s="232" t="s">
        <v>578</v>
      </c>
      <c r="B16" s="169">
        <v>2072</v>
      </c>
      <c r="C16" s="169">
        <v>1235</v>
      </c>
      <c r="D16" s="69">
        <v>1191</v>
      </c>
      <c r="E16" s="169">
        <v>44</v>
      </c>
      <c r="F16" s="169">
        <v>838</v>
      </c>
      <c r="G16" s="169">
        <v>379</v>
      </c>
      <c r="H16" s="169">
        <v>238</v>
      </c>
      <c r="I16" s="169">
        <f>F16-G16-H16</f>
        <v>221</v>
      </c>
      <c r="J16" s="170">
        <v>59.6</v>
      </c>
      <c r="K16" s="170">
        <v>57.5</v>
      </c>
      <c r="L16" s="170">
        <v>3.6</v>
      </c>
    </row>
    <row r="17" spans="1:12" s="16" customFormat="1" ht="17.25" customHeight="1">
      <c r="A17" s="232" t="s">
        <v>215</v>
      </c>
      <c r="B17" s="169">
        <v>2072</v>
      </c>
      <c r="C17" s="169">
        <v>1237</v>
      </c>
      <c r="D17" s="69">
        <v>1198</v>
      </c>
      <c r="E17" s="169">
        <v>39</v>
      </c>
      <c r="F17" s="169">
        <v>836</v>
      </c>
      <c r="G17" s="169">
        <v>379</v>
      </c>
      <c r="H17" s="169">
        <v>243</v>
      </c>
      <c r="I17" s="169">
        <f>F17-G17-H17</f>
        <v>214</v>
      </c>
      <c r="J17" s="170">
        <v>59.7</v>
      </c>
      <c r="K17" s="170">
        <v>57.8</v>
      </c>
      <c r="L17" s="170">
        <v>3.1</v>
      </c>
    </row>
    <row r="18" spans="1:12" s="16" customFormat="1" ht="17.25" customHeight="1">
      <c r="A18" s="232" t="s">
        <v>216</v>
      </c>
      <c r="B18" s="169">
        <v>2073</v>
      </c>
      <c r="C18" s="169">
        <v>1230</v>
      </c>
      <c r="D18" s="69">
        <v>1189</v>
      </c>
      <c r="E18" s="169">
        <v>41</v>
      </c>
      <c r="F18" s="169">
        <v>843</v>
      </c>
      <c r="G18" s="169">
        <v>377</v>
      </c>
      <c r="H18" s="169">
        <v>235</v>
      </c>
      <c r="I18" s="169">
        <f>F18-G18-H18</f>
        <v>231</v>
      </c>
      <c r="J18" s="170">
        <v>59.3</v>
      </c>
      <c r="K18" s="170">
        <v>57.4</v>
      </c>
      <c r="L18" s="170">
        <v>3.3</v>
      </c>
    </row>
    <row r="19" spans="1:12" s="16" customFormat="1" ht="17.25" customHeight="1">
      <c r="A19" s="232" t="s">
        <v>217</v>
      </c>
      <c r="B19" s="169">
        <v>2075</v>
      </c>
      <c r="C19" s="254">
        <v>1245</v>
      </c>
      <c r="D19" s="69">
        <v>1204</v>
      </c>
      <c r="E19" s="169">
        <v>41</v>
      </c>
      <c r="F19" s="169">
        <v>830</v>
      </c>
      <c r="G19" s="169">
        <v>371</v>
      </c>
      <c r="H19" s="169">
        <v>233</v>
      </c>
      <c r="I19" s="169">
        <f>F19-G19-H19</f>
        <v>226</v>
      </c>
      <c r="J19" s="170">
        <v>60</v>
      </c>
      <c r="K19" s="170">
        <v>58</v>
      </c>
      <c r="L19" s="170">
        <v>3.3</v>
      </c>
    </row>
    <row r="20" spans="1:68" s="16" customFormat="1" ht="6" customHeight="1">
      <c r="A20" s="260"/>
      <c r="B20" s="478"/>
      <c r="D20" s="342"/>
      <c r="E20" s="342"/>
      <c r="F20" s="27"/>
      <c r="G20" s="342"/>
      <c r="H20" s="342"/>
      <c r="I20" s="342"/>
      <c r="J20" s="476"/>
      <c r="K20" s="476"/>
      <c r="L20" s="155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</row>
    <row r="21" spans="1:68" s="16" customFormat="1" ht="17.25" customHeight="1">
      <c r="A21" s="260"/>
      <c r="B21" s="729" t="s">
        <v>342</v>
      </c>
      <c r="C21" s="730"/>
      <c r="D21" s="730"/>
      <c r="E21" s="730"/>
      <c r="F21" s="730"/>
      <c r="G21" s="730"/>
      <c r="H21" s="730"/>
      <c r="I21" s="730"/>
      <c r="J21" s="730"/>
      <c r="K21" s="730"/>
      <c r="L21" s="730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68" s="16" customFormat="1" ht="17.25" customHeight="1">
      <c r="A22" s="260" t="s">
        <v>243</v>
      </c>
      <c r="B22" s="477">
        <v>979</v>
      </c>
      <c r="C22" s="254">
        <v>691</v>
      </c>
      <c r="D22" s="342">
        <v>662</v>
      </c>
      <c r="E22" s="169">
        <v>28</v>
      </c>
      <c r="F22" s="27">
        <v>289</v>
      </c>
      <c r="G22" s="338">
        <v>10</v>
      </c>
      <c r="H22" s="338">
        <v>124.25</v>
      </c>
      <c r="I22" s="338">
        <v>154</v>
      </c>
      <c r="J22" s="476">
        <v>70.5</v>
      </c>
      <c r="K22" s="155">
        <v>67.6</v>
      </c>
      <c r="L22" s="476">
        <v>4.1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</row>
    <row r="23" spans="1:68" s="22" customFormat="1" ht="17.25" customHeight="1">
      <c r="A23" s="232" t="s">
        <v>354</v>
      </c>
      <c r="B23" s="27">
        <v>987</v>
      </c>
      <c r="C23" s="27">
        <v>701</v>
      </c>
      <c r="D23" s="27">
        <v>667.75</v>
      </c>
      <c r="E23" s="169">
        <v>33</v>
      </c>
      <c r="F23" s="27">
        <v>286</v>
      </c>
      <c r="G23" s="338">
        <v>11.25</v>
      </c>
      <c r="H23" s="338">
        <v>129</v>
      </c>
      <c r="I23" s="338">
        <v>146</v>
      </c>
      <c r="J23" s="157">
        <v>71</v>
      </c>
      <c r="K23" s="155">
        <v>67.7</v>
      </c>
      <c r="L23" s="157">
        <v>4.7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</row>
    <row r="24" spans="1:68" s="22" customFormat="1" ht="17.25" customHeight="1">
      <c r="A24" s="232" t="s">
        <v>373</v>
      </c>
      <c r="B24" s="27">
        <v>994</v>
      </c>
      <c r="C24" s="27">
        <v>698</v>
      </c>
      <c r="D24" s="27">
        <v>668</v>
      </c>
      <c r="E24" s="169">
        <v>29</v>
      </c>
      <c r="F24" s="27">
        <v>297</v>
      </c>
      <c r="G24" s="27">
        <v>9.25</v>
      </c>
      <c r="H24" s="25">
        <v>132.25</v>
      </c>
      <c r="I24" s="25">
        <v>154.75</v>
      </c>
      <c r="J24" s="157">
        <v>70.2</v>
      </c>
      <c r="K24" s="155">
        <v>67.2</v>
      </c>
      <c r="L24" s="157">
        <v>4.2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</row>
    <row r="25" spans="1:68" s="22" customFormat="1" ht="17.25" customHeight="1">
      <c r="A25" s="232" t="s">
        <v>378</v>
      </c>
      <c r="B25" s="27">
        <v>998</v>
      </c>
      <c r="C25" s="27">
        <v>699</v>
      </c>
      <c r="D25" s="27">
        <v>668</v>
      </c>
      <c r="E25" s="169">
        <v>31.25</v>
      </c>
      <c r="F25" s="27">
        <v>299</v>
      </c>
      <c r="G25" s="27">
        <v>8.75</v>
      </c>
      <c r="H25" s="27">
        <v>129.25</v>
      </c>
      <c r="I25" s="27">
        <v>161.5</v>
      </c>
      <c r="J25" s="446">
        <v>70</v>
      </c>
      <c r="K25" s="155">
        <v>66.9</v>
      </c>
      <c r="L25" s="446">
        <v>4.4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</row>
    <row r="26" spans="1:68" s="22" customFormat="1" ht="17.25" customHeight="1">
      <c r="A26" s="232" t="s">
        <v>408</v>
      </c>
      <c r="B26" s="27">
        <v>1001</v>
      </c>
      <c r="C26" s="27">
        <v>706</v>
      </c>
      <c r="D26" s="27">
        <v>680.75</v>
      </c>
      <c r="E26" s="169">
        <v>25.75</v>
      </c>
      <c r="F26" s="27">
        <v>295</v>
      </c>
      <c r="G26" s="27">
        <v>12.75</v>
      </c>
      <c r="H26" s="27">
        <v>128.75</v>
      </c>
      <c r="I26" s="27">
        <v>153.5</v>
      </c>
      <c r="J26" s="446">
        <v>70.5</v>
      </c>
      <c r="K26" s="155">
        <v>68</v>
      </c>
      <c r="L26" s="446">
        <v>3.6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</row>
    <row r="27" spans="1:68" s="22" customFormat="1" ht="17.25" customHeight="1">
      <c r="A27" s="232" t="s">
        <v>397</v>
      </c>
      <c r="B27" s="27">
        <v>1001</v>
      </c>
      <c r="C27" s="27">
        <v>700</v>
      </c>
      <c r="D27" s="27">
        <v>674</v>
      </c>
      <c r="E27" s="27">
        <f>AVERAGE(E29:E32)</f>
        <v>26</v>
      </c>
      <c r="F27" s="27">
        <v>301</v>
      </c>
      <c r="G27" s="27">
        <f>AVERAGE(G29:G32)</f>
        <v>8</v>
      </c>
      <c r="H27" s="27">
        <f>AVERAGE(H29:H32)</f>
        <v>129.75</v>
      </c>
      <c r="I27" s="27">
        <f>AVERAGE(I29:I32)</f>
        <v>163</v>
      </c>
      <c r="J27" s="446">
        <v>70</v>
      </c>
      <c r="K27" s="446">
        <v>67.4</v>
      </c>
      <c r="L27" s="446">
        <v>3.7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</row>
    <row r="28" spans="1:12" s="16" customFormat="1" ht="6.75" customHeight="1">
      <c r="A28" s="475" t="s">
        <v>9</v>
      </c>
      <c r="B28" s="474"/>
      <c r="C28" s="27"/>
      <c r="D28" s="474"/>
      <c r="E28" s="474"/>
      <c r="F28" s="474"/>
      <c r="G28" s="473"/>
      <c r="H28" s="473"/>
      <c r="I28" s="473"/>
      <c r="J28" s="446"/>
      <c r="K28" s="446"/>
      <c r="L28" s="446"/>
    </row>
    <row r="29" spans="1:12" s="16" customFormat="1" ht="17.25" customHeight="1">
      <c r="A29" s="232" t="s">
        <v>578</v>
      </c>
      <c r="B29" s="169">
        <v>1001</v>
      </c>
      <c r="C29" s="169">
        <v>696</v>
      </c>
      <c r="D29" s="69">
        <v>668</v>
      </c>
      <c r="E29" s="169">
        <v>28</v>
      </c>
      <c r="F29" s="169">
        <v>305</v>
      </c>
      <c r="G29" s="69">
        <v>10</v>
      </c>
      <c r="H29" s="69">
        <v>127</v>
      </c>
      <c r="I29" s="37">
        <f>F29-G29-H29</f>
        <v>168</v>
      </c>
      <c r="J29" s="170">
        <v>69.5</v>
      </c>
      <c r="K29" s="170">
        <v>66.8</v>
      </c>
      <c r="L29" s="170">
        <v>4</v>
      </c>
    </row>
    <row r="30" spans="1:12" s="16" customFormat="1" ht="17.25" customHeight="1">
      <c r="A30" s="232" t="s">
        <v>215</v>
      </c>
      <c r="B30" s="169">
        <v>1000</v>
      </c>
      <c r="C30" s="169">
        <v>700</v>
      </c>
      <c r="D30" s="69">
        <v>673</v>
      </c>
      <c r="E30" s="169">
        <v>27</v>
      </c>
      <c r="F30" s="169">
        <v>301</v>
      </c>
      <c r="G30" s="69">
        <v>9</v>
      </c>
      <c r="H30" s="69">
        <v>135</v>
      </c>
      <c r="I30" s="37">
        <f>F30-G30-H30</f>
        <v>157</v>
      </c>
      <c r="J30" s="170">
        <v>69.9</v>
      </c>
      <c r="K30" s="170">
        <v>67.3</v>
      </c>
      <c r="L30" s="170">
        <v>3.8</v>
      </c>
    </row>
    <row r="31" spans="1:12" s="16" customFormat="1" ht="17.25" customHeight="1">
      <c r="A31" s="232" t="s">
        <v>216</v>
      </c>
      <c r="B31" s="169">
        <v>1001</v>
      </c>
      <c r="C31" s="169">
        <v>698</v>
      </c>
      <c r="D31" s="69">
        <v>672</v>
      </c>
      <c r="E31" s="169">
        <v>27</v>
      </c>
      <c r="F31" s="169">
        <v>302</v>
      </c>
      <c r="G31" s="37">
        <v>8</v>
      </c>
      <c r="H31" s="69">
        <v>127</v>
      </c>
      <c r="I31" s="37">
        <f>F31-G31-H31</f>
        <v>167</v>
      </c>
      <c r="J31" s="170">
        <v>69.8</v>
      </c>
      <c r="K31" s="170">
        <v>67.1</v>
      </c>
      <c r="L31" s="170">
        <v>3.8</v>
      </c>
    </row>
    <row r="32" spans="1:12" s="16" customFormat="1" ht="17.25" customHeight="1">
      <c r="A32" s="232" t="s">
        <v>217</v>
      </c>
      <c r="B32" s="169">
        <v>1001</v>
      </c>
      <c r="C32" s="169">
        <v>706</v>
      </c>
      <c r="D32" s="69">
        <v>685</v>
      </c>
      <c r="E32" s="169">
        <v>22</v>
      </c>
      <c r="F32" s="169">
        <v>295</v>
      </c>
      <c r="G32" s="37">
        <v>5</v>
      </c>
      <c r="H32" s="69">
        <v>130</v>
      </c>
      <c r="I32" s="37">
        <f>F32-G32-H32</f>
        <v>160</v>
      </c>
      <c r="J32" s="170">
        <v>70.5</v>
      </c>
      <c r="K32" s="170">
        <v>68.4</v>
      </c>
      <c r="L32" s="170">
        <v>3.1</v>
      </c>
    </row>
    <row r="33" spans="1:68" s="16" customFormat="1" ht="6.75" customHeight="1">
      <c r="A33" s="260"/>
      <c r="B33" s="478"/>
      <c r="C33" s="254"/>
      <c r="D33" s="342"/>
      <c r="E33" s="342"/>
      <c r="F33" s="27"/>
      <c r="G33" s="465"/>
      <c r="H33" s="465"/>
      <c r="I33" s="465"/>
      <c r="J33" s="446"/>
      <c r="K33" s="446"/>
      <c r="L33" s="446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s="16" customFormat="1" ht="15" customHeight="1">
      <c r="A34" s="260"/>
      <c r="B34" s="729" t="s">
        <v>343</v>
      </c>
      <c r="C34" s="730"/>
      <c r="D34" s="730"/>
      <c r="E34" s="730"/>
      <c r="F34" s="730"/>
      <c r="G34" s="730"/>
      <c r="H34" s="730"/>
      <c r="I34" s="730"/>
      <c r="J34" s="730"/>
      <c r="K34" s="730"/>
      <c r="L34" s="730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s="16" customFormat="1" ht="17.25" customHeight="1">
      <c r="A35" s="260" t="s">
        <v>243</v>
      </c>
      <c r="B35" s="477">
        <v>1043</v>
      </c>
      <c r="C35" s="254">
        <v>494</v>
      </c>
      <c r="D35" s="342">
        <v>479</v>
      </c>
      <c r="E35" s="169">
        <v>15</v>
      </c>
      <c r="F35" s="27">
        <v>549</v>
      </c>
      <c r="G35" s="338">
        <v>380.25</v>
      </c>
      <c r="H35" s="338">
        <v>105</v>
      </c>
      <c r="I35" s="338">
        <v>62.75</v>
      </c>
      <c r="J35" s="476">
        <v>47.4</v>
      </c>
      <c r="K35" s="476">
        <v>46</v>
      </c>
      <c r="L35" s="155">
        <v>3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s="22" customFormat="1" ht="17.25" customHeight="1">
      <c r="A36" s="232" t="s">
        <v>354</v>
      </c>
      <c r="B36" s="342">
        <v>1049</v>
      </c>
      <c r="C36" s="27">
        <v>499</v>
      </c>
      <c r="D36" s="27">
        <v>480.25</v>
      </c>
      <c r="E36" s="169">
        <v>19</v>
      </c>
      <c r="F36" s="27">
        <v>549</v>
      </c>
      <c r="G36" s="338">
        <v>381</v>
      </c>
      <c r="H36" s="338">
        <v>108</v>
      </c>
      <c r="I36" s="338">
        <v>60</v>
      </c>
      <c r="J36" s="157">
        <v>47.6</v>
      </c>
      <c r="K36" s="157">
        <v>45.8</v>
      </c>
      <c r="L36" s="155">
        <v>3.8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</row>
    <row r="37" spans="1:68" s="22" customFormat="1" ht="17.25" customHeight="1">
      <c r="A37" s="232" t="s">
        <v>373</v>
      </c>
      <c r="B37" s="342">
        <v>1056</v>
      </c>
      <c r="C37" s="27">
        <v>521</v>
      </c>
      <c r="D37" s="27">
        <v>500.5</v>
      </c>
      <c r="E37" s="169">
        <v>19.75</v>
      </c>
      <c r="F37" s="27">
        <v>535</v>
      </c>
      <c r="G37" s="27">
        <v>372.75</v>
      </c>
      <c r="H37" s="25">
        <v>105</v>
      </c>
      <c r="I37" s="25">
        <v>58</v>
      </c>
      <c r="J37" s="157">
        <v>49.3</v>
      </c>
      <c r="K37" s="157">
        <v>47.4</v>
      </c>
      <c r="L37" s="155">
        <v>3.8</v>
      </c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</row>
    <row r="38" spans="1:68" s="22" customFormat="1" ht="17.25" customHeight="1">
      <c r="A38" s="232" t="s">
        <v>378</v>
      </c>
      <c r="B38" s="342">
        <v>1061</v>
      </c>
      <c r="C38" s="27">
        <v>515</v>
      </c>
      <c r="D38" s="27">
        <v>501</v>
      </c>
      <c r="E38" s="169">
        <v>14</v>
      </c>
      <c r="F38" s="27">
        <v>546</v>
      </c>
      <c r="G38" s="27">
        <v>379.5</v>
      </c>
      <c r="H38" s="27">
        <v>106.75</v>
      </c>
      <c r="I38" s="27">
        <v>59.25</v>
      </c>
      <c r="J38" s="446">
        <v>48.6</v>
      </c>
      <c r="K38" s="446">
        <v>47.3</v>
      </c>
      <c r="L38" s="155">
        <v>2.7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</row>
    <row r="39" spans="1:68" s="22" customFormat="1" ht="17.25" customHeight="1">
      <c r="A39" s="232" t="s">
        <v>408</v>
      </c>
      <c r="B39" s="342">
        <v>1069</v>
      </c>
      <c r="C39" s="27">
        <v>539</v>
      </c>
      <c r="D39" s="27">
        <v>523.75</v>
      </c>
      <c r="E39" s="169">
        <v>15</v>
      </c>
      <c r="F39" s="27">
        <v>530</v>
      </c>
      <c r="G39" s="27">
        <v>371</v>
      </c>
      <c r="H39" s="27">
        <v>106</v>
      </c>
      <c r="I39" s="27">
        <v>52.25</v>
      </c>
      <c r="J39" s="446">
        <v>50.4</v>
      </c>
      <c r="K39" s="446">
        <v>49</v>
      </c>
      <c r="L39" s="155">
        <v>2.9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</row>
    <row r="40" spans="1:68" s="22" customFormat="1" ht="17.25" customHeight="1">
      <c r="A40" s="232" t="s">
        <v>397</v>
      </c>
      <c r="B40" s="27">
        <v>1072</v>
      </c>
      <c r="C40" s="27">
        <v>537</v>
      </c>
      <c r="D40" s="27">
        <f>AVERAGE(D42:D45)</f>
        <v>521</v>
      </c>
      <c r="E40" s="27">
        <f>AVERAGE(E42:E45)</f>
        <v>15.5</v>
      </c>
      <c r="F40" s="27">
        <v>536</v>
      </c>
      <c r="G40" s="27">
        <f>AVERAGE(G42:G45)</f>
        <v>368.5</v>
      </c>
      <c r="H40" s="27">
        <f>AVERAGE(H42:H45)</f>
        <v>107.25</v>
      </c>
      <c r="I40" s="27">
        <f>AVERAGE(I42:I45)</f>
        <v>60.25</v>
      </c>
      <c r="J40" s="446">
        <v>50</v>
      </c>
      <c r="K40" s="446">
        <v>48.6</v>
      </c>
      <c r="L40" s="446">
        <v>2.9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</row>
    <row r="41" spans="1:12" s="16" customFormat="1" ht="6.75" customHeight="1">
      <c r="A41" s="475" t="s">
        <v>9</v>
      </c>
      <c r="B41" s="474"/>
      <c r="C41" s="27"/>
      <c r="D41" s="474"/>
      <c r="E41" s="474"/>
      <c r="F41" s="474"/>
      <c r="G41" s="473"/>
      <c r="H41" s="473"/>
      <c r="I41" s="473"/>
      <c r="J41" s="155"/>
      <c r="K41" s="155"/>
      <c r="L41" s="446"/>
    </row>
    <row r="42" spans="1:12" s="16" customFormat="1" ht="17.25" customHeight="1">
      <c r="A42" s="232" t="s">
        <v>578</v>
      </c>
      <c r="B42" s="169">
        <v>1071</v>
      </c>
      <c r="C42" s="169">
        <v>539</v>
      </c>
      <c r="D42" s="69">
        <v>522</v>
      </c>
      <c r="E42" s="169">
        <v>16</v>
      </c>
      <c r="F42" s="169">
        <v>533</v>
      </c>
      <c r="G42" s="69">
        <v>369</v>
      </c>
      <c r="H42" s="69">
        <v>110</v>
      </c>
      <c r="I42" s="37">
        <f>F42-G42-H42</f>
        <v>54</v>
      </c>
      <c r="J42" s="170">
        <v>50.3</v>
      </c>
      <c r="K42" s="170">
        <v>48.8</v>
      </c>
      <c r="L42" s="170">
        <v>3</v>
      </c>
    </row>
    <row r="43" spans="1:12" s="16" customFormat="1" ht="17.25" customHeight="1">
      <c r="A43" s="232" t="s">
        <v>215</v>
      </c>
      <c r="B43" s="169">
        <v>1072</v>
      </c>
      <c r="C43" s="169">
        <v>537</v>
      </c>
      <c r="D43" s="69">
        <v>525</v>
      </c>
      <c r="E43" s="169">
        <v>12</v>
      </c>
      <c r="F43" s="169">
        <v>535</v>
      </c>
      <c r="G43" s="69">
        <v>370</v>
      </c>
      <c r="H43" s="69">
        <v>108</v>
      </c>
      <c r="I43" s="37">
        <f>F43-G43-H43</f>
        <v>57</v>
      </c>
      <c r="J43" s="170">
        <v>50.1</v>
      </c>
      <c r="K43" s="170">
        <v>49</v>
      </c>
      <c r="L43" s="170">
        <v>2.2</v>
      </c>
    </row>
    <row r="44" spans="1:12" s="16" customFormat="1" ht="17.25" customHeight="1">
      <c r="A44" s="232" t="s">
        <v>216</v>
      </c>
      <c r="B44" s="169">
        <v>1073</v>
      </c>
      <c r="C44" s="169">
        <v>532</v>
      </c>
      <c r="D44" s="69">
        <v>517</v>
      </c>
      <c r="E44" s="169">
        <v>15</v>
      </c>
      <c r="F44" s="169">
        <v>541</v>
      </c>
      <c r="G44" s="37">
        <v>369</v>
      </c>
      <c r="H44" s="69">
        <v>108</v>
      </c>
      <c r="I44" s="37">
        <f>F44-G44-H44</f>
        <v>64</v>
      </c>
      <c r="J44" s="170">
        <v>49.6</v>
      </c>
      <c r="K44" s="170">
        <v>48.2</v>
      </c>
      <c r="L44" s="170">
        <v>2.7</v>
      </c>
    </row>
    <row r="45" spans="1:12" s="16" customFormat="1" ht="17.25" customHeight="1">
      <c r="A45" s="232" t="s">
        <v>217</v>
      </c>
      <c r="B45" s="169">
        <v>1074</v>
      </c>
      <c r="C45" s="169">
        <v>539</v>
      </c>
      <c r="D45" s="69">
        <v>520</v>
      </c>
      <c r="E45" s="169">
        <v>19</v>
      </c>
      <c r="F45" s="169">
        <v>535</v>
      </c>
      <c r="G45" s="37">
        <v>366</v>
      </c>
      <c r="H45" s="69">
        <v>103</v>
      </c>
      <c r="I45" s="37">
        <f>F45-G45-H45</f>
        <v>66</v>
      </c>
      <c r="J45" s="170">
        <v>50.2</v>
      </c>
      <c r="K45" s="170">
        <v>48.4</v>
      </c>
      <c r="L45" s="170">
        <v>3.6</v>
      </c>
    </row>
    <row r="46" spans="1:12" s="38" customFormat="1" ht="7.5" customHeight="1">
      <c r="A46" s="28"/>
      <c r="B46" s="72"/>
      <c r="C46" s="29"/>
      <c r="D46" s="71"/>
      <c r="E46" s="71"/>
      <c r="F46" s="71"/>
      <c r="G46" s="171"/>
      <c r="H46" s="171"/>
      <c r="I46" s="171"/>
      <c r="J46" s="172"/>
      <c r="K46" s="172"/>
      <c r="L46" s="172"/>
    </row>
    <row r="47" spans="1:12" s="63" customFormat="1" ht="12" customHeight="1">
      <c r="A47" s="66" t="s">
        <v>374</v>
      </c>
      <c r="B47" s="178"/>
      <c r="C47" s="178"/>
      <c r="D47" s="178"/>
      <c r="E47" s="178"/>
      <c r="F47" s="178"/>
      <c r="G47" s="66" t="s">
        <v>9</v>
      </c>
      <c r="H47" s="472"/>
      <c r="I47" s="472"/>
      <c r="J47" s="471"/>
      <c r="K47" s="471"/>
      <c r="L47" s="471"/>
    </row>
    <row r="48" spans="1:12" s="63" customFormat="1" ht="12" customHeight="1">
      <c r="A48" s="276" t="s">
        <v>344</v>
      </c>
      <c r="B48" s="233"/>
      <c r="C48" s="178"/>
      <c r="D48" s="178"/>
      <c r="E48" s="178"/>
      <c r="F48" s="178"/>
      <c r="J48" s="470"/>
      <c r="K48" s="470"/>
      <c r="L48" s="470"/>
    </row>
    <row r="49" spans="2:12" s="16" customFormat="1" ht="13.5">
      <c r="B49" s="44"/>
      <c r="C49" s="44"/>
      <c r="D49" s="44"/>
      <c r="E49" s="44"/>
      <c r="F49" s="44"/>
      <c r="J49" s="158"/>
      <c r="K49" s="158"/>
      <c r="L49" s="158"/>
    </row>
    <row r="50" spans="2:12" s="16" customFormat="1" ht="13.5">
      <c r="B50" s="44"/>
      <c r="C50" s="44"/>
      <c r="D50" s="44"/>
      <c r="E50" s="44"/>
      <c r="F50" s="44"/>
      <c r="J50" s="158"/>
      <c r="K50" s="158"/>
      <c r="L50" s="158"/>
    </row>
    <row r="51" spans="2:12" s="16" customFormat="1" ht="13.5">
      <c r="B51" s="44"/>
      <c r="C51" s="44"/>
      <c r="D51" s="44"/>
      <c r="E51" s="44"/>
      <c r="F51" s="44"/>
      <c r="J51" s="158"/>
      <c r="K51" s="158"/>
      <c r="L51" s="158"/>
    </row>
    <row r="52" spans="2:12" s="16" customFormat="1" ht="13.5">
      <c r="B52" s="44"/>
      <c r="C52" s="44"/>
      <c r="D52" s="44"/>
      <c r="E52" s="44"/>
      <c r="F52" s="44"/>
      <c r="J52" s="158"/>
      <c r="K52" s="158"/>
      <c r="L52" s="158"/>
    </row>
    <row r="53" spans="2:12" s="16" customFormat="1" ht="13.5">
      <c r="B53" s="44"/>
      <c r="C53" s="44"/>
      <c r="D53" s="44"/>
      <c r="E53" s="44"/>
      <c r="F53" s="44"/>
      <c r="J53" s="158"/>
      <c r="K53" s="158"/>
      <c r="L53" s="158"/>
    </row>
    <row r="54" spans="2:12" s="16" customFormat="1" ht="13.5">
      <c r="B54" s="44"/>
      <c r="C54" s="44"/>
      <c r="D54" s="44"/>
      <c r="E54" s="44"/>
      <c r="F54" s="44"/>
      <c r="J54" s="158"/>
      <c r="K54" s="158"/>
      <c r="L54" s="158"/>
    </row>
    <row r="55" spans="2:12" s="16" customFormat="1" ht="13.5">
      <c r="B55" s="44"/>
      <c r="C55" s="44"/>
      <c r="D55" s="44"/>
      <c r="E55" s="44"/>
      <c r="F55" s="44"/>
      <c r="J55" s="158"/>
      <c r="K55" s="158"/>
      <c r="L55" s="158"/>
    </row>
    <row r="56" spans="2:12" s="16" customFormat="1" ht="13.5">
      <c r="B56" s="44"/>
      <c r="C56" s="44"/>
      <c r="D56" s="44"/>
      <c r="E56" s="44"/>
      <c r="F56" s="44"/>
      <c r="J56" s="158"/>
      <c r="K56" s="158"/>
      <c r="L56" s="158"/>
    </row>
    <row r="57" spans="2:12" s="16" customFormat="1" ht="13.5">
      <c r="B57" s="44"/>
      <c r="C57" s="44"/>
      <c r="D57" s="44"/>
      <c r="E57" s="44"/>
      <c r="F57" s="44"/>
      <c r="J57" s="158"/>
      <c r="K57" s="158"/>
      <c r="L57" s="158"/>
    </row>
    <row r="58" spans="2:12" s="16" customFormat="1" ht="13.5">
      <c r="B58" s="44"/>
      <c r="C58" s="44"/>
      <c r="D58" s="44"/>
      <c r="E58" s="44"/>
      <c r="F58" s="44"/>
      <c r="J58" s="158"/>
      <c r="K58" s="158"/>
      <c r="L58" s="158"/>
    </row>
    <row r="59" spans="2:12" s="16" customFormat="1" ht="13.5">
      <c r="B59" s="44"/>
      <c r="C59" s="44"/>
      <c r="D59" s="44"/>
      <c r="E59" s="44"/>
      <c r="F59" s="44"/>
      <c r="J59" s="158"/>
      <c r="K59" s="158"/>
      <c r="L59" s="158"/>
    </row>
    <row r="60" spans="2:12" s="16" customFormat="1" ht="13.5">
      <c r="B60" s="44"/>
      <c r="C60" s="44"/>
      <c r="D60" s="44"/>
      <c r="E60" s="44"/>
      <c r="F60" s="44"/>
      <c r="J60" s="158"/>
      <c r="K60" s="158"/>
      <c r="L60" s="158"/>
    </row>
    <row r="61" spans="2:12" s="16" customFormat="1" ht="13.5">
      <c r="B61" s="44"/>
      <c r="C61" s="44"/>
      <c r="D61" s="44"/>
      <c r="E61" s="44"/>
      <c r="F61" s="44"/>
      <c r="J61" s="158"/>
      <c r="K61" s="158"/>
      <c r="L61" s="158"/>
    </row>
    <row r="62" spans="2:12" s="16" customFormat="1" ht="13.5">
      <c r="B62" s="44"/>
      <c r="C62" s="44"/>
      <c r="D62" s="44"/>
      <c r="E62" s="44"/>
      <c r="F62" s="44"/>
      <c r="J62" s="158"/>
      <c r="K62" s="158"/>
      <c r="L62" s="158"/>
    </row>
    <row r="63" spans="2:12" s="16" customFormat="1" ht="13.5">
      <c r="B63" s="44"/>
      <c r="C63" s="44"/>
      <c r="D63" s="44"/>
      <c r="E63" s="44"/>
      <c r="F63" s="44"/>
      <c r="J63" s="158"/>
      <c r="K63" s="158"/>
      <c r="L63" s="158"/>
    </row>
    <row r="64" spans="2:12" s="16" customFormat="1" ht="13.5">
      <c r="B64" s="44"/>
      <c r="C64" s="44"/>
      <c r="D64" s="44"/>
      <c r="E64" s="44"/>
      <c r="F64" s="44"/>
      <c r="J64" s="158"/>
      <c r="K64" s="158"/>
      <c r="L64" s="158"/>
    </row>
    <row r="65" spans="2:12" s="16" customFormat="1" ht="13.5">
      <c r="B65" s="44"/>
      <c r="C65" s="44"/>
      <c r="D65" s="44"/>
      <c r="E65" s="44"/>
      <c r="F65" s="44"/>
      <c r="J65" s="158"/>
      <c r="K65" s="158"/>
      <c r="L65" s="158"/>
    </row>
    <row r="66" spans="2:12" s="16" customFormat="1" ht="13.5">
      <c r="B66" s="44"/>
      <c r="C66" s="44"/>
      <c r="D66" s="44"/>
      <c r="E66" s="44"/>
      <c r="F66" s="44"/>
      <c r="J66" s="158"/>
      <c r="K66" s="158"/>
      <c r="L66" s="158"/>
    </row>
    <row r="67" spans="2:12" s="16" customFormat="1" ht="13.5">
      <c r="B67" s="44"/>
      <c r="C67" s="44"/>
      <c r="D67" s="44"/>
      <c r="E67" s="44"/>
      <c r="F67" s="44"/>
      <c r="J67" s="158"/>
      <c r="K67" s="158"/>
      <c r="L67" s="158"/>
    </row>
    <row r="68" spans="2:12" s="16" customFormat="1" ht="13.5">
      <c r="B68" s="44"/>
      <c r="C68" s="44"/>
      <c r="D68" s="44"/>
      <c r="E68" s="44"/>
      <c r="F68" s="44"/>
      <c r="J68" s="158"/>
      <c r="K68" s="158"/>
      <c r="L68" s="158"/>
    </row>
    <row r="69" spans="2:12" s="16" customFormat="1" ht="13.5">
      <c r="B69" s="44"/>
      <c r="C69" s="44"/>
      <c r="D69" s="44"/>
      <c r="E69" s="44"/>
      <c r="F69" s="44"/>
      <c r="J69" s="158"/>
      <c r="K69" s="158"/>
      <c r="L69" s="158"/>
    </row>
    <row r="70" spans="2:12" s="16" customFormat="1" ht="13.5">
      <c r="B70" s="44"/>
      <c r="C70" s="44"/>
      <c r="D70" s="44"/>
      <c r="E70" s="44"/>
      <c r="F70" s="44"/>
      <c r="J70" s="158"/>
      <c r="K70" s="158"/>
      <c r="L70" s="158"/>
    </row>
    <row r="71" spans="2:12" s="16" customFormat="1" ht="13.5">
      <c r="B71" s="44"/>
      <c r="C71" s="44"/>
      <c r="D71" s="44"/>
      <c r="E71" s="44"/>
      <c r="F71" s="44"/>
      <c r="J71" s="158"/>
      <c r="K71" s="158"/>
      <c r="L71" s="158"/>
    </row>
    <row r="72" spans="2:12" s="16" customFormat="1" ht="13.5">
      <c r="B72" s="44"/>
      <c r="C72" s="44"/>
      <c r="D72" s="44"/>
      <c r="E72" s="44"/>
      <c r="F72" s="44"/>
      <c r="J72" s="158"/>
      <c r="K72" s="158"/>
      <c r="L72" s="158"/>
    </row>
    <row r="73" spans="2:12" s="16" customFormat="1" ht="13.5">
      <c r="B73" s="44"/>
      <c r="C73" s="44"/>
      <c r="D73" s="44"/>
      <c r="E73" s="44"/>
      <c r="F73" s="44"/>
      <c r="J73" s="158"/>
      <c r="K73" s="158"/>
      <c r="L73" s="158"/>
    </row>
  </sheetData>
  <sheetProtection/>
  <mergeCells count="10">
    <mergeCell ref="B8:L8"/>
    <mergeCell ref="B21:L21"/>
    <mergeCell ref="B34:L34"/>
    <mergeCell ref="A5:A7"/>
    <mergeCell ref="B5:B7"/>
    <mergeCell ref="J5:J7"/>
    <mergeCell ref="K5:K7"/>
    <mergeCell ref="L5:L7"/>
    <mergeCell ref="C6:E6"/>
    <mergeCell ref="F6:I6"/>
  </mergeCells>
  <printOptions/>
  <pageMargins left="0.23" right="0.21" top="0.64" bottom="0.63" header="0.37" footer="0.5"/>
  <pageSetup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N50"/>
  <sheetViews>
    <sheetView zoomScalePageLayoutView="0" workbookViewId="0" topLeftCell="A1">
      <pane xSplit="1" ySplit="7" topLeftCell="B8" activePane="bottomRight" state="frozen"/>
      <selection pane="topLeft" activeCell="A4" sqref="A4:A6"/>
      <selection pane="topRight" activeCell="A4" sqref="A4:A6"/>
      <selection pane="bottomLeft" activeCell="A4" sqref="A4:A6"/>
      <selection pane="bottomRight" activeCell="A2" sqref="A2"/>
    </sheetView>
  </sheetViews>
  <sheetFormatPr defaultColWidth="8.88671875" defaultRowHeight="13.5"/>
  <cols>
    <col min="1" max="1" width="10.88671875" style="33" customWidth="1"/>
    <col min="2" max="2" width="9.99609375" style="44" customWidth="1"/>
    <col min="3" max="3" width="8.88671875" style="33" customWidth="1"/>
    <col min="4" max="4" width="8.88671875" style="44" customWidth="1"/>
    <col min="5" max="5" width="8.88671875" style="33" customWidth="1"/>
    <col min="6" max="6" width="8.88671875" style="44" customWidth="1"/>
    <col min="7" max="7" width="9.77734375" style="33" customWidth="1"/>
    <col min="8" max="8" width="10.5546875" style="44" customWidth="1"/>
    <col min="9" max="9" width="9.88671875" style="33" customWidth="1"/>
    <col min="10" max="10" width="8.88671875" style="44" customWidth="1"/>
    <col min="11" max="11" width="9.5546875" style="33" customWidth="1"/>
    <col min="12" max="12" width="8.88671875" style="44" customWidth="1"/>
    <col min="13" max="13" width="10.3359375" style="44" customWidth="1"/>
    <col min="14" max="14" width="12.77734375" style="44" customWidth="1"/>
    <col min="15" max="15" width="12.3359375" style="44" customWidth="1"/>
    <col min="16" max="16" width="12.5546875" style="474" customWidth="1"/>
    <col min="17" max="17" width="12.88671875" style="44" customWidth="1"/>
    <col min="18" max="16384" width="8.88671875" style="33" customWidth="1"/>
  </cols>
  <sheetData>
    <row r="1" spans="2:66" s="16" customFormat="1" ht="18.75" customHeight="1">
      <c r="B1" s="44"/>
      <c r="C1" s="34" t="s">
        <v>585</v>
      </c>
      <c r="D1" s="44"/>
      <c r="E1" s="17"/>
      <c r="F1" s="44"/>
      <c r="G1" s="17"/>
      <c r="H1" s="44"/>
      <c r="I1" s="17"/>
      <c r="J1" s="44"/>
      <c r="K1" s="17"/>
      <c r="L1" s="44"/>
      <c r="M1" s="44"/>
      <c r="N1" s="44"/>
      <c r="O1" s="44"/>
      <c r="P1" s="474"/>
      <c r="Q1" s="4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s="16" customFormat="1" ht="13.5">
      <c r="A2" s="30" t="s">
        <v>9</v>
      </c>
      <c r="B2" s="44"/>
      <c r="C2" s="17"/>
      <c r="D2" s="44"/>
      <c r="E2" s="17"/>
      <c r="F2" s="106" t="s">
        <v>9</v>
      </c>
      <c r="G2" s="30" t="s">
        <v>9</v>
      </c>
      <c r="H2" s="44"/>
      <c r="I2" s="30" t="s">
        <v>9</v>
      </c>
      <c r="J2" s="44"/>
      <c r="K2" s="17"/>
      <c r="L2" s="44"/>
      <c r="M2" s="44"/>
      <c r="N2" s="44"/>
      <c r="O2" s="44"/>
      <c r="P2" s="474"/>
      <c r="Q2" s="44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s="16" customFormat="1" ht="13.5">
      <c r="A3" s="17"/>
      <c r="B3" s="44"/>
      <c r="C3" s="17"/>
      <c r="D3" s="44"/>
      <c r="E3" s="17"/>
      <c r="F3" s="44"/>
      <c r="G3" s="17"/>
      <c r="H3" s="44"/>
      <c r="I3" s="17"/>
      <c r="J3" s="44"/>
      <c r="K3" s="17"/>
      <c r="L3" s="44"/>
      <c r="M3" s="44"/>
      <c r="N3" s="44"/>
      <c r="O3" s="44"/>
      <c r="P3" s="474"/>
      <c r="Q3" s="44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</row>
    <row r="4" spans="1:66" s="16" customFormat="1" ht="21" customHeight="1">
      <c r="A4" s="18" t="s">
        <v>584</v>
      </c>
      <c r="B4" s="44"/>
      <c r="C4" s="17"/>
      <c r="D4" s="44"/>
      <c r="E4" s="17"/>
      <c r="F4" s="44"/>
      <c r="G4" s="17"/>
      <c r="H4" s="44"/>
      <c r="I4" s="17"/>
      <c r="J4" s="44"/>
      <c r="K4" s="17"/>
      <c r="L4" s="44"/>
      <c r="M4" s="44"/>
      <c r="N4" s="44"/>
      <c r="O4" s="44"/>
      <c r="P4" s="474"/>
      <c r="Q4" s="44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</row>
    <row r="5" spans="1:66" s="22" customFormat="1" ht="22.5" customHeight="1">
      <c r="A5" s="629" t="s">
        <v>583</v>
      </c>
      <c r="B5" s="660" t="s">
        <v>582</v>
      </c>
      <c r="C5" s="688"/>
      <c r="D5" s="660" t="s">
        <v>394</v>
      </c>
      <c r="E5" s="688"/>
      <c r="F5" s="722" t="s">
        <v>395</v>
      </c>
      <c r="G5" s="636"/>
      <c r="H5" s="636"/>
      <c r="I5" s="723"/>
      <c r="J5" s="488" t="s">
        <v>369</v>
      </c>
      <c r="K5" s="487"/>
      <c r="L5" s="379"/>
      <c r="M5" s="379"/>
      <c r="N5" s="379"/>
      <c r="O5" s="379"/>
      <c r="P5" s="27"/>
      <c r="Q5" s="27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18"/>
      <c r="BL5" s="18"/>
      <c r="BM5" s="18"/>
      <c r="BN5" s="18"/>
    </row>
    <row r="6" spans="1:66" s="22" customFormat="1" ht="14.25" customHeight="1">
      <c r="A6" s="629"/>
      <c r="B6" s="740"/>
      <c r="C6" s="465"/>
      <c r="D6" s="740"/>
      <c r="E6" s="465"/>
      <c r="F6" s="741" t="s">
        <v>9</v>
      </c>
      <c r="G6" s="465"/>
      <c r="H6" s="716" t="s">
        <v>218</v>
      </c>
      <c r="I6" s="486"/>
      <c r="J6" s="741" t="s">
        <v>9</v>
      </c>
      <c r="K6" s="232"/>
      <c r="L6" s="714" t="s">
        <v>219</v>
      </c>
      <c r="M6" s="743" t="s">
        <v>334</v>
      </c>
      <c r="N6" s="739" t="s">
        <v>396</v>
      </c>
      <c r="O6" s="731" t="s">
        <v>335</v>
      </c>
      <c r="P6" s="38"/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s="22" customFormat="1" ht="29.25" customHeight="1">
      <c r="A7" s="629"/>
      <c r="B7" s="717"/>
      <c r="C7" s="24" t="s">
        <v>245</v>
      </c>
      <c r="D7" s="717"/>
      <c r="E7" s="24" t="s">
        <v>245</v>
      </c>
      <c r="F7" s="742"/>
      <c r="G7" s="24" t="s">
        <v>245</v>
      </c>
      <c r="H7" s="714"/>
      <c r="I7" s="19" t="s">
        <v>245</v>
      </c>
      <c r="J7" s="742"/>
      <c r="K7" s="19" t="s">
        <v>245</v>
      </c>
      <c r="L7" s="714"/>
      <c r="M7" s="744"/>
      <c r="N7" s="713"/>
      <c r="O7" s="717"/>
      <c r="P7" s="38"/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</row>
    <row r="8" spans="1:66" s="22" customFormat="1" ht="19.5" customHeight="1">
      <c r="A8" s="232" t="s">
        <v>243</v>
      </c>
      <c r="B8" s="12">
        <v>1142</v>
      </c>
      <c r="C8" s="485">
        <v>100.04380201489268</v>
      </c>
      <c r="D8" s="12">
        <v>18</v>
      </c>
      <c r="E8" s="446">
        <v>1.5761821366024518</v>
      </c>
      <c r="F8" s="12">
        <v>217</v>
      </c>
      <c r="G8" s="128">
        <v>19.03197547087166</v>
      </c>
      <c r="H8" s="12">
        <v>217</v>
      </c>
      <c r="I8" s="128">
        <v>18.988173455978973</v>
      </c>
      <c r="J8" s="12">
        <v>907</v>
      </c>
      <c r="K8" s="128">
        <v>79.43495400788436</v>
      </c>
      <c r="L8" s="12">
        <v>110</v>
      </c>
      <c r="M8" s="12">
        <v>325</v>
      </c>
      <c r="N8" s="12">
        <v>115</v>
      </c>
      <c r="O8" s="12">
        <v>357</v>
      </c>
      <c r="P8" s="38"/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</row>
    <row r="9" spans="1:66" s="22" customFormat="1" ht="19.5" customHeight="1">
      <c r="A9" s="232" t="s">
        <v>354</v>
      </c>
      <c r="B9" s="12">
        <v>1148</v>
      </c>
      <c r="C9" s="446">
        <v>100</v>
      </c>
      <c r="D9" s="12">
        <v>27</v>
      </c>
      <c r="E9" s="446">
        <v>2.35191637630662</v>
      </c>
      <c r="F9" s="12">
        <v>206</v>
      </c>
      <c r="G9" s="128">
        <v>17.94425087108014</v>
      </c>
      <c r="H9" s="12">
        <v>206</v>
      </c>
      <c r="I9" s="128">
        <v>17.94425087108014</v>
      </c>
      <c r="J9" s="12">
        <v>915</v>
      </c>
      <c r="K9" s="128">
        <v>79.70383275261324</v>
      </c>
      <c r="L9" s="12">
        <v>102</v>
      </c>
      <c r="M9" s="12">
        <v>311</v>
      </c>
      <c r="N9" s="12">
        <v>113</v>
      </c>
      <c r="O9" s="12">
        <v>389</v>
      </c>
      <c r="P9" s="38"/>
      <c r="Q9" s="38"/>
      <c r="R9" s="25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</row>
    <row r="10" spans="1:66" s="22" customFormat="1" ht="19.5" customHeight="1">
      <c r="A10" s="232" t="s">
        <v>373</v>
      </c>
      <c r="B10" s="12">
        <v>1169</v>
      </c>
      <c r="C10" s="446">
        <v>100</v>
      </c>
      <c r="D10" s="12">
        <v>23</v>
      </c>
      <c r="E10" s="446">
        <v>1.9674935842600514</v>
      </c>
      <c r="F10" s="12">
        <v>237</v>
      </c>
      <c r="G10" s="128">
        <v>20.25235243798118</v>
      </c>
      <c r="H10" s="12">
        <v>236</v>
      </c>
      <c r="I10" s="128">
        <v>20.188195038494438</v>
      </c>
      <c r="J10" s="12">
        <v>909</v>
      </c>
      <c r="K10" s="128">
        <v>77.78015397775877</v>
      </c>
      <c r="L10" s="12">
        <v>88</v>
      </c>
      <c r="M10" s="12">
        <v>301</v>
      </c>
      <c r="N10" s="12">
        <v>121</v>
      </c>
      <c r="O10" s="12">
        <v>399</v>
      </c>
      <c r="P10" s="38"/>
      <c r="Q10" s="38"/>
      <c r="R10" s="25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</row>
    <row r="11" spans="1:66" s="22" customFormat="1" ht="19.5" customHeight="1">
      <c r="A11" s="232" t="s">
        <v>378</v>
      </c>
      <c r="B11" s="12">
        <v>1169</v>
      </c>
      <c r="C11" s="446">
        <v>100</v>
      </c>
      <c r="D11" s="12">
        <v>26</v>
      </c>
      <c r="E11" s="446">
        <v>2.1813515825491874</v>
      </c>
      <c r="F11" s="12">
        <v>249</v>
      </c>
      <c r="G11" s="128">
        <v>21.25748502994012</v>
      </c>
      <c r="H11" s="12">
        <v>248</v>
      </c>
      <c r="I11" s="128">
        <v>21.236099230111204</v>
      </c>
      <c r="J11" s="12">
        <v>895</v>
      </c>
      <c r="K11" s="128">
        <v>76.56116338751069</v>
      </c>
      <c r="L11" s="12">
        <v>74</v>
      </c>
      <c r="M11" s="12">
        <v>309</v>
      </c>
      <c r="N11" s="12">
        <v>123</v>
      </c>
      <c r="O11" s="12">
        <v>390</v>
      </c>
      <c r="P11" s="38"/>
      <c r="Q11" s="38"/>
      <c r="R11" s="25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</row>
    <row r="12" spans="1:66" s="22" customFormat="1" ht="19.5" customHeight="1">
      <c r="A12" s="232" t="s">
        <v>408</v>
      </c>
      <c r="B12" s="12">
        <v>1204</v>
      </c>
      <c r="C12" s="446">
        <v>99.97924019099024</v>
      </c>
      <c r="D12" s="12">
        <v>29</v>
      </c>
      <c r="E12" s="446">
        <v>2.36661822711231</v>
      </c>
      <c r="F12" s="12">
        <v>257</v>
      </c>
      <c r="G12" s="128">
        <v>21.361843471040064</v>
      </c>
      <c r="H12" s="12">
        <v>257</v>
      </c>
      <c r="I12" s="128">
        <v>21.361843471040064</v>
      </c>
      <c r="J12" s="12">
        <v>918</v>
      </c>
      <c r="K12" s="128">
        <v>76.25077849283787</v>
      </c>
      <c r="L12" s="12">
        <v>83</v>
      </c>
      <c r="M12" s="12">
        <v>320</v>
      </c>
      <c r="N12" s="12">
        <v>119</v>
      </c>
      <c r="O12" s="12">
        <v>396</v>
      </c>
      <c r="P12" s="38"/>
      <c r="Q12" s="38"/>
      <c r="R12" s="25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1:66" s="22" customFormat="1" ht="19.5" customHeight="1">
      <c r="A13" s="232" t="s">
        <v>397</v>
      </c>
      <c r="B13" s="12">
        <v>1195</v>
      </c>
      <c r="C13" s="446">
        <v>100</v>
      </c>
      <c r="D13" s="12">
        <v>35</v>
      </c>
      <c r="E13" s="446">
        <f>D13/B13*100</f>
        <v>2.928870292887029</v>
      </c>
      <c r="F13" s="12">
        <v>253</v>
      </c>
      <c r="G13" s="128">
        <f>F13/B13*100</f>
        <v>21.171548117154813</v>
      </c>
      <c r="H13" s="12">
        <v>253</v>
      </c>
      <c r="I13" s="128">
        <f>H13/B13*100</f>
        <v>21.171548117154813</v>
      </c>
      <c r="J13" s="12">
        <v>908</v>
      </c>
      <c r="K13" s="128">
        <f>J13/B13*100</f>
        <v>75.98326359832636</v>
      </c>
      <c r="L13" s="12">
        <v>88</v>
      </c>
      <c r="M13" s="12">
        <v>311</v>
      </c>
      <c r="N13" s="12">
        <v>115</v>
      </c>
      <c r="O13" s="12">
        <v>394</v>
      </c>
      <c r="P13" s="38"/>
      <c r="Q13" s="38"/>
      <c r="R13" s="25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</row>
    <row r="14" spans="1:66" s="22" customFormat="1" ht="12" customHeight="1">
      <c r="A14" s="234"/>
      <c r="B14" s="27"/>
      <c r="C14" s="446"/>
      <c r="D14" s="27"/>
      <c r="E14" s="446"/>
      <c r="F14" s="27"/>
      <c r="G14" s="128"/>
      <c r="H14" s="27"/>
      <c r="I14" s="128"/>
      <c r="J14" s="27"/>
      <c r="K14" s="128"/>
      <c r="L14" s="27"/>
      <c r="M14" s="173"/>
      <c r="N14" s="37"/>
      <c r="O14" s="37"/>
      <c r="P14" s="38"/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</row>
    <row r="15" spans="1:22" s="22" customFormat="1" ht="19.5" customHeight="1">
      <c r="A15" s="484" t="s">
        <v>581</v>
      </c>
      <c r="B15" s="12">
        <v>1184</v>
      </c>
      <c r="C15" s="446">
        <v>100</v>
      </c>
      <c r="D15" s="12">
        <v>21</v>
      </c>
      <c r="E15" s="446">
        <v>1.7736486486486487</v>
      </c>
      <c r="F15" s="12">
        <v>246</v>
      </c>
      <c r="G15" s="128">
        <v>20.777027027027025</v>
      </c>
      <c r="H15" s="12">
        <v>246</v>
      </c>
      <c r="I15" s="128">
        <v>20.777027027027025</v>
      </c>
      <c r="J15" s="12">
        <v>916</v>
      </c>
      <c r="K15" s="128">
        <v>77.36486486486487</v>
      </c>
      <c r="L15" s="12">
        <v>78</v>
      </c>
      <c r="M15" s="12">
        <v>319</v>
      </c>
      <c r="N15" s="12">
        <v>128</v>
      </c>
      <c r="O15" s="12">
        <v>392</v>
      </c>
      <c r="P15" s="38"/>
      <c r="Q15" s="38"/>
      <c r="R15" s="38"/>
      <c r="S15" s="38"/>
      <c r="T15" s="38"/>
      <c r="U15" s="38"/>
      <c r="V15" s="38"/>
    </row>
    <row r="16" spans="1:22" s="22" customFormat="1" ht="19.5" customHeight="1">
      <c r="A16" s="232" t="s">
        <v>220</v>
      </c>
      <c r="B16" s="12">
        <v>1215</v>
      </c>
      <c r="C16" s="446">
        <v>100</v>
      </c>
      <c r="D16" s="12">
        <v>32</v>
      </c>
      <c r="E16" s="446">
        <v>2.633744855967078</v>
      </c>
      <c r="F16" s="12">
        <v>251</v>
      </c>
      <c r="G16" s="128">
        <v>20.658436213991767</v>
      </c>
      <c r="H16" s="12">
        <v>251</v>
      </c>
      <c r="I16" s="128">
        <v>20.658436213991767</v>
      </c>
      <c r="J16" s="12">
        <v>932</v>
      </c>
      <c r="K16" s="128">
        <v>76.70781893004116</v>
      </c>
      <c r="L16" s="12">
        <v>86</v>
      </c>
      <c r="M16" s="12">
        <v>321</v>
      </c>
      <c r="N16" s="12">
        <v>124</v>
      </c>
      <c r="O16" s="12">
        <v>402</v>
      </c>
      <c r="P16" s="38"/>
      <c r="Q16" s="38"/>
      <c r="R16" s="38"/>
      <c r="S16" s="38"/>
      <c r="T16" s="38"/>
      <c r="U16" s="38"/>
      <c r="V16" s="38"/>
    </row>
    <row r="17" spans="1:22" s="22" customFormat="1" ht="19.5" customHeight="1">
      <c r="A17" s="232" t="s">
        <v>221</v>
      </c>
      <c r="B17" s="12">
        <v>1214</v>
      </c>
      <c r="C17" s="446">
        <v>100</v>
      </c>
      <c r="D17" s="12">
        <v>31</v>
      </c>
      <c r="E17" s="446">
        <v>2.5535420098846786</v>
      </c>
      <c r="F17" s="12">
        <v>264</v>
      </c>
      <c r="G17" s="128">
        <v>21.746293245469523</v>
      </c>
      <c r="H17" s="12">
        <v>264</v>
      </c>
      <c r="I17" s="128">
        <v>21.746293245469523</v>
      </c>
      <c r="J17" s="12">
        <v>919</v>
      </c>
      <c r="K17" s="128">
        <v>75.7001647446458</v>
      </c>
      <c r="L17" s="12">
        <v>84</v>
      </c>
      <c r="M17" s="12">
        <v>317</v>
      </c>
      <c r="N17" s="12">
        <v>116</v>
      </c>
      <c r="O17" s="12">
        <v>402</v>
      </c>
      <c r="P17" s="38"/>
      <c r="Q17" s="38"/>
      <c r="R17" s="38"/>
      <c r="S17" s="38"/>
      <c r="T17" s="38"/>
      <c r="U17" s="38"/>
      <c r="V17" s="38"/>
    </row>
    <row r="18" spans="1:22" s="22" customFormat="1" ht="19.5" customHeight="1">
      <c r="A18" s="232" t="s">
        <v>222</v>
      </c>
      <c r="B18" s="12">
        <v>1204</v>
      </c>
      <c r="C18" s="446">
        <v>100</v>
      </c>
      <c r="D18" s="12">
        <v>30</v>
      </c>
      <c r="E18" s="446">
        <v>2.4916943521594686</v>
      </c>
      <c r="F18" s="12">
        <v>268</v>
      </c>
      <c r="G18" s="128">
        <v>22.259136212624583</v>
      </c>
      <c r="H18" s="12">
        <v>268</v>
      </c>
      <c r="I18" s="128">
        <v>22.259136212624583</v>
      </c>
      <c r="J18" s="12">
        <v>906</v>
      </c>
      <c r="K18" s="128">
        <v>75.24916943521595</v>
      </c>
      <c r="L18" s="12">
        <v>83</v>
      </c>
      <c r="M18" s="12">
        <v>324</v>
      </c>
      <c r="N18" s="12">
        <v>110</v>
      </c>
      <c r="O18" s="12">
        <v>390</v>
      </c>
      <c r="P18" s="38"/>
      <c r="Q18" s="38"/>
      <c r="R18" s="38"/>
      <c r="S18" s="38"/>
      <c r="T18" s="38"/>
      <c r="U18" s="38"/>
      <c r="V18" s="38"/>
    </row>
    <row r="19" spans="1:22" s="22" customFormat="1" ht="11.25" customHeight="1">
      <c r="A19" s="232"/>
      <c r="B19" s="12"/>
      <c r="C19" s="446"/>
      <c r="D19" s="12"/>
      <c r="E19" s="446"/>
      <c r="F19" s="12"/>
      <c r="G19" s="128"/>
      <c r="H19" s="12"/>
      <c r="I19" s="128"/>
      <c r="J19" s="12"/>
      <c r="K19" s="128"/>
      <c r="L19" s="12"/>
      <c r="M19" s="12"/>
      <c r="N19" s="12"/>
      <c r="O19" s="12"/>
      <c r="P19" s="38"/>
      <c r="Q19" s="38"/>
      <c r="R19" s="38"/>
      <c r="S19" s="38"/>
      <c r="T19" s="38"/>
      <c r="U19" s="38"/>
      <c r="V19" s="38"/>
    </row>
    <row r="20" spans="1:15" s="38" customFormat="1" ht="19.5" customHeight="1">
      <c r="A20" s="484" t="s">
        <v>578</v>
      </c>
      <c r="B20" s="12">
        <v>1191</v>
      </c>
      <c r="C20" s="446">
        <f>SUM(E20+G20+K20)</f>
        <v>100</v>
      </c>
      <c r="D20" s="12">
        <v>29</v>
      </c>
      <c r="E20" s="446">
        <f>D20/B20*100</f>
        <v>2.434928631402183</v>
      </c>
      <c r="F20" s="12">
        <v>263</v>
      </c>
      <c r="G20" s="128">
        <f>F20/B20*100</f>
        <v>22.08228379513014</v>
      </c>
      <c r="H20" s="12">
        <v>263</v>
      </c>
      <c r="I20" s="128">
        <f>H20/B20*100</f>
        <v>22.08228379513014</v>
      </c>
      <c r="J20" s="12">
        <v>899</v>
      </c>
      <c r="K20" s="128">
        <f>J20/B20*100</f>
        <v>75.48278757346768</v>
      </c>
      <c r="L20" s="12">
        <v>80</v>
      </c>
      <c r="M20" s="12">
        <v>318</v>
      </c>
      <c r="N20" s="12">
        <v>113</v>
      </c>
      <c r="O20" s="12">
        <v>387</v>
      </c>
    </row>
    <row r="21" spans="1:17" s="22" customFormat="1" ht="19.5" customHeight="1">
      <c r="A21" s="232" t="s">
        <v>220</v>
      </c>
      <c r="B21" s="12">
        <v>1198</v>
      </c>
      <c r="C21" s="446">
        <f>SUM(E21+G21+K21)</f>
        <v>100</v>
      </c>
      <c r="D21" s="12">
        <v>36</v>
      </c>
      <c r="E21" s="446">
        <f>D21/B21*100</f>
        <v>3.005008347245409</v>
      </c>
      <c r="F21" s="12">
        <v>256</v>
      </c>
      <c r="G21" s="128">
        <f>F21/B21*100</f>
        <v>21.368948247078464</v>
      </c>
      <c r="H21" s="12">
        <v>256</v>
      </c>
      <c r="I21" s="128">
        <f>H21/B21*100</f>
        <v>21.368948247078464</v>
      </c>
      <c r="J21" s="12">
        <v>906</v>
      </c>
      <c r="K21" s="128">
        <f>J21/B21*100</f>
        <v>75.62604340567613</v>
      </c>
      <c r="L21" s="12">
        <v>89</v>
      </c>
      <c r="M21" s="12">
        <v>307</v>
      </c>
      <c r="N21" s="12">
        <v>119</v>
      </c>
      <c r="O21" s="12">
        <v>391</v>
      </c>
      <c r="P21" s="38"/>
      <c r="Q21" s="38"/>
    </row>
    <row r="22" spans="1:17" s="22" customFormat="1" ht="19.5" customHeight="1">
      <c r="A22" s="232" t="s">
        <v>221</v>
      </c>
      <c r="B22" s="12">
        <v>1189</v>
      </c>
      <c r="C22" s="446">
        <f>SUM(E22+G22+K22)</f>
        <v>100</v>
      </c>
      <c r="D22" s="12">
        <v>37</v>
      </c>
      <c r="E22" s="446">
        <f>D22/B22*100</f>
        <v>3.1118587047939443</v>
      </c>
      <c r="F22" s="12">
        <v>246</v>
      </c>
      <c r="G22" s="128">
        <f>F22/B22*100</f>
        <v>20.689655172413794</v>
      </c>
      <c r="H22" s="12">
        <v>246</v>
      </c>
      <c r="I22" s="128">
        <f>H22/B22*100</f>
        <v>20.689655172413794</v>
      </c>
      <c r="J22" s="12">
        <v>906</v>
      </c>
      <c r="K22" s="128">
        <f>J22/B22*100</f>
        <v>76.19848612279226</v>
      </c>
      <c r="L22" s="12">
        <v>90</v>
      </c>
      <c r="M22" s="12">
        <v>308</v>
      </c>
      <c r="N22" s="12">
        <v>116</v>
      </c>
      <c r="O22" s="12">
        <v>392</v>
      </c>
      <c r="P22" s="38"/>
      <c r="Q22" s="38"/>
    </row>
    <row r="23" spans="1:17" s="22" customFormat="1" ht="19.5" customHeight="1">
      <c r="A23" s="232" t="s">
        <v>222</v>
      </c>
      <c r="B23" s="12">
        <v>1204</v>
      </c>
      <c r="C23" s="446">
        <f>SUM(E23+G23+K23)</f>
        <v>100</v>
      </c>
      <c r="D23" s="12">
        <v>37</v>
      </c>
      <c r="E23" s="446">
        <f>D23/B23*100</f>
        <v>3.0730897009966776</v>
      </c>
      <c r="F23" s="12">
        <v>246</v>
      </c>
      <c r="G23" s="128">
        <f>F23/B23*100</f>
        <v>20.431893687707642</v>
      </c>
      <c r="H23" s="12">
        <v>246</v>
      </c>
      <c r="I23" s="128">
        <f>H23/B23*100</f>
        <v>20.431893687707642</v>
      </c>
      <c r="J23" s="12">
        <v>921</v>
      </c>
      <c r="K23" s="128">
        <f>J23/B23*100</f>
        <v>76.49501661129568</v>
      </c>
      <c r="L23" s="12">
        <v>91</v>
      </c>
      <c r="M23" s="12">
        <v>311</v>
      </c>
      <c r="N23" s="12">
        <v>113</v>
      </c>
      <c r="O23" s="12">
        <v>406</v>
      </c>
      <c r="P23" s="38"/>
      <c r="Q23" s="38"/>
    </row>
    <row r="24" spans="1:17" s="22" customFormat="1" ht="8.25" customHeight="1">
      <c r="A24" s="445" t="s">
        <v>9</v>
      </c>
      <c r="B24" s="29"/>
      <c r="C24" s="174"/>
      <c r="D24" s="29"/>
      <c r="E24" s="444"/>
      <c r="F24" s="29"/>
      <c r="G24" s="174"/>
      <c r="H24" s="29"/>
      <c r="I24" s="174"/>
      <c r="J24" s="29"/>
      <c r="K24" s="174"/>
      <c r="L24" s="29"/>
      <c r="M24" s="40"/>
      <c r="N24" s="40"/>
      <c r="O24" s="29"/>
      <c r="P24" s="27"/>
      <c r="Q24" s="38"/>
    </row>
    <row r="25" spans="1:17" s="16" customFormat="1" ht="18" customHeight="1">
      <c r="A25" s="30" t="s">
        <v>374</v>
      </c>
      <c r="B25" s="44"/>
      <c r="C25" s="43"/>
      <c r="D25" s="44"/>
      <c r="E25" s="43"/>
      <c r="F25" s="44"/>
      <c r="G25" s="43"/>
      <c r="H25" s="44"/>
      <c r="I25" s="43"/>
      <c r="J25" s="44"/>
      <c r="K25" s="43"/>
      <c r="L25" s="44"/>
      <c r="M25" s="105"/>
      <c r="N25" s="105"/>
      <c r="O25" s="105"/>
      <c r="P25" s="483"/>
      <c r="Q25" s="474"/>
    </row>
    <row r="26" spans="1:17" s="16" customFormat="1" ht="21.75" customHeight="1">
      <c r="A26" s="30"/>
      <c r="B26" s="105"/>
      <c r="C26" s="17"/>
      <c r="D26" s="44"/>
      <c r="E26" s="30" t="s">
        <v>9</v>
      </c>
      <c r="F26" s="44"/>
      <c r="G26" s="30" t="s">
        <v>9</v>
      </c>
      <c r="H26" s="44"/>
      <c r="I26" s="43"/>
      <c r="J26" s="44"/>
      <c r="K26" s="43"/>
      <c r="L26" s="44"/>
      <c r="M26" s="105"/>
      <c r="N26" s="105"/>
      <c r="O26" s="105"/>
      <c r="P26" s="483"/>
      <c r="Q26" s="474"/>
    </row>
    <row r="27" spans="1:17" s="31" customFormat="1" ht="13.5">
      <c r="A27" s="150"/>
      <c r="B27" s="44"/>
      <c r="C27" s="175"/>
      <c r="D27" s="44"/>
      <c r="E27" s="175"/>
      <c r="F27" s="44"/>
      <c r="G27" s="175"/>
      <c r="H27" s="44"/>
      <c r="I27" s="175"/>
      <c r="J27" s="44"/>
      <c r="K27" s="175"/>
      <c r="L27" s="44"/>
      <c r="M27" s="105"/>
      <c r="N27" s="105"/>
      <c r="O27" s="105"/>
      <c r="P27" s="483"/>
      <c r="Q27" s="44"/>
    </row>
    <row r="28" spans="2:17" s="31" customFormat="1" ht="13.5">
      <c r="B28" s="44"/>
      <c r="D28" s="44"/>
      <c r="F28" s="44"/>
      <c r="H28" s="44"/>
      <c r="J28" s="44"/>
      <c r="L28" s="44"/>
      <c r="M28" s="44"/>
      <c r="N28" s="44"/>
      <c r="O28" s="44"/>
      <c r="P28" s="474"/>
      <c r="Q28" s="44"/>
    </row>
    <row r="29" spans="2:17" s="31" customFormat="1" ht="13.5">
      <c r="B29" s="44"/>
      <c r="D29" s="44"/>
      <c r="F29" s="44"/>
      <c r="H29" s="44"/>
      <c r="J29" s="44"/>
      <c r="L29" s="44"/>
      <c r="M29" s="44"/>
      <c r="N29" s="44"/>
      <c r="O29" s="44"/>
      <c r="P29" s="474"/>
      <c r="Q29" s="44"/>
    </row>
    <row r="30" spans="2:17" s="31" customFormat="1" ht="13.5">
      <c r="B30" s="44"/>
      <c r="D30" s="44"/>
      <c r="F30" s="44"/>
      <c r="H30" s="44"/>
      <c r="J30" s="44"/>
      <c r="L30" s="44"/>
      <c r="M30" s="44"/>
      <c r="N30" s="44"/>
      <c r="O30" s="44"/>
      <c r="P30" s="474"/>
      <c r="Q30" s="44"/>
    </row>
    <row r="31" spans="2:17" s="31" customFormat="1" ht="13.5">
      <c r="B31" s="44"/>
      <c r="D31" s="44"/>
      <c r="F31" s="44"/>
      <c r="H31" s="44"/>
      <c r="J31" s="44"/>
      <c r="L31" s="44"/>
      <c r="M31" s="44"/>
      <c r="N31" s="44"/>
      <c r="O31" s="44"/>
      <c r="P31" s="474"/>
      <c r="Q31" s="44"/>
    </row>
    <row r="32" spans="2:17" s="31" customFormat="1" ht="13.5">
      <c r="B32" s="44"/>
      <c r="D32" s="44"/>
      <c r="F32" s="44"/>
      <c r="H32" s="44"/>
      <c r="J32" s="44"/>
      <c r="L32" s="44"/>
      <c r="M32" s="44"/>
      <c r="N32" s="44"/>
      <c r="O32" s="44"/>
      <c r="P32" s="474"/>
      <c r="Q32" s="44"/>
    </row>
    <row r="33" spans="2:17" s="31" customFormat="1" ht="13.5">
      <c r="B33" s="44"/>
      <c r="D33" s="44"/>
      <c r="F33" s="44"/>
      <c r="H33" s="44"/>
      <c r="J33" s="44"/>
      <c r="L33" s="44"/>
      <c r="M33" s="44"/>
      <c r="N33" s="44"/>
      <c r="O33" s="44"/>
      <c r="P33" s="474"/>
      <c r="Q33" s="44"/>
    </row>
    <row r="34" spans="2:17" s="31" customFormat="1" ht="13.5">
      <c r="B34" s="44"/>
      <c r="D34" s="44"/>
      <c r="F34" s="44"/>
      <c r="H34" s="44"/>
      <c r="J34" s="44"/>
      <c r="L34" s="44"/>
      <c r="M34" s="44"/>
      <c r="N34" s="44"/>
      <c r="O34" s="44"/>
      <c r="P34" s="474"/>
      <c r="Q34" s="44"/>
    </row>
    <row r="35" spans="2:17" s="31" customFormat="1" ht="13.5">
      <c r="B35" s="44"/>
      <c r="D35" s="44"/>
      <c r="F35" s="44"/>
      <c r="H35" s="44"/>
      <c r="J35" s="44"/>
      <c r="L35" s="44"/>
      <c r="M35" s="44"/>
      <c r="N35" s="44"/>
      <c r="O35" s="44"/>
      <c r="P35" s="474"/>
      <c r="Q35" s="44"/>
    </row>
    <row r="36" spans="2:17" s="31" customFormat="1" ht="13.5">
      <c r="B36" s="44"/>
      <c r="D36" s="44"/>
      <c r="F36" s="44"/>
      <c r="H36" s="44"/>
      <c r="J36" s="44"/>
      <c r="L36" s="44"/>
      <c r="M36" s="44"/>
      <c r="N36" s="44"/>
      <c r="O36" s="44"/>
      <c r="P36" s="474"/>
      <c r="Q36" s="44"/>
    </row>
    <row r="37" spans="2:17" s="31" customFormat="1" ht="13.5">
      <c r="B37" s="44"/>
      <c r="D37" s="44"/>
      <c r="F37" s="44"/>
      <c r="H37" s="44"/>
      <c r="J37" s="44"/>
      <c r="L37" s="44"/>
      <c r="M37" s="44"/>
      <c r="N37" s="44"/>
      <c r="O37" s="44"/>
      <c r="P37" s="474"/>
      <c r="Q37" s="44"/>
    </row>
    <row r="38" spans="2:17" s="31" customFormat="1" ht="13.5">
      <c r="B38" s="44"/>
      <c r="D38" s="44"/>
      <c r="F38" s="44"/>
      <c r="H38" s="44"/>
      <c r="J38" s="44"/>
      <c r="L38" s="44"/>
      <c r="M38" s="44"/>
      <c r="N38" s="44"/>
      <c r="O38" s="44"/>
      <c r="P38" s="474"/>
      <c r="Q38" s="44"/>
    </row>
    <row r="39" spans="2:17" s="31" customFormat="1" ht="13.5">
      <c r="B39" s="44"/>
      <c r="D39" s="44"/>
      <c r="F39" s="44"/>
      <c r="H39" s="44"/>
      <c r="J39" s="44"/>
      <c r="L39" s="44"/>
      <c r="M39" s="44"/>
      <c r="N39" s="44"/>
      <c r="O39" s="44"/>
      <c r="P39" s="474"/>
      <c r="Q39" s="44"/>
    </row>
    <row r="40" spans="2:17" s="31" customFormat="1" ht="13.5">
      <c r="B40" s="44"/>
      <c r="D40" s="44"/>
      <c r="F40" s="44"/>
      <c r="H40" s="44"/>
      <c r="J40" s="44"/>
      <c r="L40" s="44"/>
      <c r="M40" s="44"/>
      <c r="N40" s="44"/>
      <c r="O40" s="44"/>
      <c r="P40" s="474"/>
      <c r="Q40" s="44"/>
    </row>
    <row r="41" spans="2:17" s="31" customFormat="1" ht="13.5">
      <c r="B41" s="44"/>
      <c r="D41" s="44"/>
      <c r="F41" s="44"/>
      <c r="H41" s="44"/>
      <c r="J41" s="44"/>
      <c r="L41" s="44"/>
      <c r="M41" s="44"/>
      <c r="N41" s="44"/>
      <c r="O41" s="44"/>
      <c r="P41" s="474"/>
      <c r="Q41" s="44"/>
    </row>
    <row r="42" spans="2:17" s="31" customFormat="1" ht="13.5">
      <c r="B42" s="44"/>
      <c r="D42" s="44"/>
      <c r="F42" s="44"/>
      <c r="H42" s="44"/>
      <c r="J42" s="44"/>
      <c r="L42" s="44"/>
      <c r="M42" s="44"/>
      <c r="N42" s="44"/>
      <c r="O42" s="44"/>
      <c r="P42" s="474"/>
      <c r="Q42" s="44"/>
    </row>
    <row r="43" spans="2:17" s="31" customFormat="1" ht="13.5">
      <c r="B43" s="44"/>
      <c r="D43" s="44"/>
      <c r="F43" s="44"/>
      <c r="H43" s="44"/>
      <c r="J43" s="44"/>
      <c r="L43" s="44"/>
      <c r="M43" s="44"/>
      <c r="N43" s="44"/>
      <c r="O43" s="44"/>
      <c r="P43" s="474"/>
      <c r="Q43" s="44"/>
    </row>
    <row r="44" spans="2:17" s="31" customFormat="1" ht="13.5">
      <c r="B44" s="44"/>
      <c r="D44" s="44"/>
      <c r="F44" s="44"/>
      <c r="H44" s="44"/>
      <c r="J44" s="44"/>
      <c r="L44" s="44"/>
      <c r="M44" s="44"/>
      <c r="N44" s="44"/>
      <c r="O44" s="44"/>
      <c r="P44" s="474"/>
      <c r="Q44" s="44"/>
    </row>
    <row r="45" spans="2:17" s="31" customFormat="1" ht="13.5">
      <c r="B45" s="44"/>
      <c r="D45" s="44"/>
      <c r="F45" s="44"/>
      <c r="H45" s="44"/>
      <c r="J45" s="44"/>
      <c r="L45" s="44"/>
      <c r="M45" s="44"/>
      <c r="N45" s="44"/>
      <c r="O45" s="44"/>
      <c r="P45" s="474"/>
      <c r="Q45" s="44"/>
    </row>
    <row r="46" spans="2:17" s="31" customFormat="1" ht="13.5">
      <c r="B46" s="44"/>
      <c r="D46" s="44"/>
      <c r="F46" s="44"/>
      <c r="H46" s="44"/>
      <c r="J46" s="44"/>
      <c r="L46" s="44"/>
      <c r="M46" s="44"/>
      <c r="N46" s="44"/>
      <c r="O46" s="44"/>
      <c r="P46" s="474"/>
      <c r="Q46" s="44"/>
    </row>
    <row r="47" spans="2:17" s="31" customFormat="1" ht="13.5">
      <c r="B47" s="44"/>
      <c r="D47" s="44"/>
      <c r="F47" s="44"/>
      <c r="H47" s="44"/>
      <c r="J47" s="44"/>
      <c r="L47" s="44"/>
      <c r="M47" s="44"/>
      <c r="N47" s="44"/>
      <c r="O47" s="44"/>
      <c r="P47" s="474"/>
      <c r="Q47" s="44"/>
    </row>
    <row r="48" spans="2:17" s="31" customFormat="1" ht="13.5">
      <c r="B48" s="44"/>
      <c r="D48" s="44"/>
      <c r="F48" s="44"/>
      <c r="H48" s="44"/>
      <c r="J48" s="44"/>
      <c r="L48" s="44"/>
      <c r="M48" s="44"/>
      <c r="N48" s="44"/>
      <c r="O48" s="44"/>
      <c r="P48" s="474"/>
      <c r="Q48" s="44"/>
    </row>
    <row r="49" spans="2:17" s="31" customFormat="1" ht="13.5">
      <c r="B49" s="44"/>
      <c r="D49" s="44"/>
      <c r="F49" s="44"/>
      <c r="H49" s="44"/>
      <c r="J49" s="44"/>
      <c r="L49" s="44"/>
      <c r="M49" s="44"/>
      <c r="N49" s="44"/>
      <c r="O49" s="44"/>
      <c r="P49" s="474"/>
      <c r="Q49" s="44"/>
    </row>
    <row r="50" spans="2:17" s="31" customFormat="1" ht="13.5">
      <c r="B50" s="44"/>
      <c r="D50" s="44"/>
      <c r="F50" s="44"/>
      <c r="H50" s="44"/>
      <c r="J50" s="44"/>
      <c r="L50" s="44"/>
      <c r="M50" s="44"/>
      <c r="N50" s="44"/>
      <c r="O50" s="44"/>
      <c r="P50" s="474"/>
      <c r="Q50" s="44"/>
    </row>
  </sheetData>
  <sheetProtection/>
  <mergeCells count="13">
    <mergeCell ref="J6:J7"/>
    <mergeCell ref="L6:L7"/>
    <mergeCell ref="M6:M7"/>
    <mergeCell ref="N6:N7"/>
    <mergeCell ref="O6:O7"/>
    <mergeCell ref="A5:A7"/>
    <mergeCell ref="B5:C5"/>
    <mergeCell ref="D5:E5"/>
    <mergeCell ref="F5:I5"/>
    <mergeCell ref="B6:B7"/>
    <mergeCell ref="D6:D7"/>
    <mergeCell ref="F6:F7"/>
    <mergeCell ref="H6:H7"/>
  </mergeCells>
  <printOptions/>
  <pageMargins left="0.2" right="0.2" top="0.69" bottom="0.66" header="0.5" footer="0.5"/>
  <pageSetup horizontalDpi="600" verticalDpi="600" orientation="landscape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pane xSplit="1" ySplit="7" topLeftCell="B8" activePane="bottomRight" state="frozen"/>
      <selection pane="topLeft" activeCell="A4" sqref="A4:A6"/>
      <selection pane="topRight" activeCell="A4" sqref="A4:A6"/>
      <selection pane="bottomLeft" activeCell="A4" sqref="A4:A6"/>
      <selection pane="bottomRight" activeCell="A1" sqref="A1"/>
    </sheetView>
  </sheetViews>
  <sheetFormatPr defaultColWidth="8.88671875" defaultRowHeight="13.5"/>
  <cols>
    <col min="1" max="1" width="9.6640625" style="16" customWidth="1"/>
    <col min="2" max="2" width="6.99609375" style="178" customWidth="1"/>
    <col min="3" max="3" width="6.99609375" style="16" customWidth="1"/>
    <col min="4" max="4" width="6.99609375" style="178" customWidth="1"/>
    <col min="5" max="5" width="6.99609375" style="16" customWidth="1"/>
    <col min="6" max="6" width="8.88671875" style="178" customWidth="1"/>
    <col min="7" max="7" width="7.21484375" style="16" customWidth="1"/>
    <col min="8" max="8" width="6.99609375" style="178" customWidth="1"/>
    <col min="9" max="9" width="6.99609375" style="16" customWidth="1"/>
    <col min="10" max="10" width="6.99609375" style="178" customWidth="1"/>
    <col min="11" max="11" width="6.99609375" style="16" customWidth="1"/>
    <col min="12" max="12" width="6.99609375" style="178" customWidth="1"/>
    <col min="13" max="13" width="6.99609375" style="16" customWidth="1"/>
    <col min="14" max="14" width="6.99609375" style="178" customWidth="1"/>
    <col min="15" max="15" width="8.21484375" style="16" customWidth="1"/>
    <col min="16" max="16" width="8.3359375" style="178" customWidth="1"/>
    <col min="17" max="17" width="6.99609375" style="16" customWidth="1"/>
    <col min="18" max="18" width="9.3359375" style="178" customWidth="1"/>
    <col min="19" max="19" width="6.99609375" style="16" customWidth="1"/>
    <col min="20" max="20" width="6.99609375" style="178" customWidth="1"/>
    <col min="21" max="21" width="6.99609375" style="16" customWidth="1"/>
    <col min="22" max="16384" width="8.88671875" style="16" customWidth="1"/>
  </cols>
  <sheetData>
    <row r="1" spans="3:15" ht="18.75" customHeight="1">
      <c r="C1" s="149" t="s">
        <v>587</v>
      </c>
      <c r="E1" s="146"/>
      <c r="G1" s="17"/>
      <c r="I1" s="17"/>
      <c r="K1" s="43"/>
      <c r="M1" s="17"/>
      <c r="O1" s="17"/>
    </row>
    <row r="2" spans="1:15" ht="12.75" customHeight="1">
      <c r="A2" s="17"/>
      <c r="C2" s="17"/>
      <c r="E2" s="17"/>
      <c r="G2" s="17"/>
      <c r="I2" s="17"/>
      <c r="K2" s="17"/>
      <c r="M2" s="17"/>
      <c r="O2" s="17"/>
    </row>
    <row r="3" spans="1:20" s="63" customFormat="1" ht="19.5" customHeight="1">
      <c r="A3" s="67" t="s">
        <v>333</v>
      </c>
      <c r="B3" s="178"/>
      <c r="C3" s="472"/>
      <c r="D3" s="178"/>
      <c r="E3" s="472"/>
      <c r="F3" s="178"/>
      <c r="G3" s="472"/>
      <c r="H3" s="178"/>
      <c r="I3" s="472"/>
      <c r="J3" s="178"/>
      <c r="K3" s="193"/>
      <c r="L3" s="178"/>
      <c r="M3" s="472"/>
      <c r="N3" s="178"/>
      <c r="O3" s="472"/>
      <c r="P3" s="178"/>
      <c r="R3" s="178"/>
      <c r="T3" s="178"/>
    </row>
    <row r="4" spans="1:21" s="55" customFormat="1" ht="19.5" customHeight="1">
      <c r="A4" s="645" t="s">
        <v>318</v>
      </c>
      <c r="B4" s="648" t="s">
        <v>319</v>
      </c>
      <c r="C4" s="650"/>
      <c r="D4" s="644" t="s">
        <v>320</v>
      </c>
      <c r="E4" s="645"/>
      <c r="F4" s="648" t="s">
        <v>321</v>
      </c>
      <c r="G4" s="650"/>
      <c r="H4" s="648" t="s">
        <v>322</v>
      </c>
      <c r="I4" s="650"/>
      <c r="J4" s="648" t="s">
        <v>323</v>
      </c>
      <c r="K4" s="650"/>
      <c r="L4" s="648" t="s">
        <v>324</v>
      </c>
      <c r="M4" s="650"/>
      <c r="N4" s="644" t="s">
        <v>370</v>
      </c>
      <c r="O4" s="645"/>
      <c r="P4" s="644" t="s">
        <v>325</v>
      </c>
      <c r="Q4" s="645"/>
      <c r="R4" s="644" t="s">
        <v>326</v>
      </c>
      <c r="S4" s="645"/>
      <c r="T4" s="644" t="s">
        <v>327</v>
      </c>
      <c r="U4" s="656"/>
    </row>
    <row r="5" spans="1:21" s="55" customFormat="1" ht="15.75" customHeight="1">
      <c r="A5" s="705"/>
      <c r="B5" s="497"/>
      <c r="C5" s="654" t="s">
        <v>245</v>
      </c>
      <c r="D5" s="498"/>
      <c r="E5" s="654" t="s">
        <v>245</v>
      </c>
      <c r="F5" s="498"/>
      <c r="G5" s="654" t="s">
        <v>245</v>
      </c>
      <c r="H5" s="498"/>
      <c r="I5" s="651" t="s">
        <v>245</v>
      </c>
      <c r="J5" s="498"/>
      <c r="K5" s="651" t="s">
        <v>245</v>
      </c>
      <c r="L5" s="498"/>
      <c r="M5" s="651" t="s">
        <v>245</v>
      </c>
      <c r="N5" s="498"/>
      <c r="O5" s="651" t="s">
        <v>245</v>
      </c>
      <c r="P5" s="498" t="s">
        <v>223</v>
      </c>
      <c r="Q5" s="651" t="s">
        <v>245</v>
      </c>
      <c r="R5" s="497" t="s">
        <v>328</v>
      </c>
      <c r="S5" s="651" t="s">
        <v>245</v>
      </c>
      <c r="T5" s="497"/>
      <c r="U5" s="648" t="s">
        <v>245</v>
      </c>
    </row>
    <row r="6" spans="1:21" s="55" customFormat="1" ht="15.75" customHeight="1">
      <c r="A6" s="647"/>
      <c r="B6" s="494" t="s">
        <v>9</v>
      </c>
      <c r="C6" s="652"/>
      <c r="D6" s="496"/>
      <c r="E6" s="652"/>
      <c r="F6" s="495"/>
      <c r="G6" s="652"/>
      <c r="H6" s="495"/>
      <c r="I6" s="652"/>
      <c r="J6" s="496"/>
      <c r="K6" s="652"/>
      <c r="L6" s="496"/>
      <c r="M6" s="652"/>
      <c r="N6" s="495"/>
      <c r="O6" s="652"/>
      <c r="P6" s="494"/>
      <c r="Q6" s="652"/>
      <c r="R6" s="494"/>
      <c r="S6" s="652"/>
      <c r="T6" s="494"/>
      <c r="U6" s="745"/>
    </row>
    <row r="7" spans="1:22" s="22" customFormat="1" ht="8.25" customHeight="1">
      <c r="A7" s="260"/>
      <c r="B7" s="284"/>
      <c r="C7" s="101"/>
      <c r="D7" s="233"/>
      <c r="E7" s="101"/>
      <c r="F7" s="493"/>
      <c r="G7" s="101"/>
      <c r="H7" s="493"/>
      <c r="I7" s="101"/>
      <c r="J7" s="233"/>
      <c r="K7" s="101"/>
      <c r="L7" s="233"/>
      <c r="M7" s="101"/>
      <c r="N7" s="493"/>
      <c r="O7" s="101"/>
      <c r="P7" s="284"/>
      <c r="Q7" s="101"/>
      <c r="R7" s="284"/>
      <c r="S7" s="101"/>
      <c r="T7" s="284"/>
      <c r="U7" s="101"/>
      <c r="V7" s="38"/>
    </row>
    <row r="8" spans="1:20" s="22" customFormat="1" ht="13.5">
      <c r="A8" s="234"/>
      <c r="B8" s="233"/>
      <c r="C8" s="25"/>
      <c r="D8" s="233"/>
      <c r="E8" s="465" t="s">
        <v>224</v>
      </c>
      <c r="F8" s="233"/>
      <c r="G8" s="25"/>
      <c r="H8" s="233" t="s">
        <v>268</v>
      </c>
      <c r="I8" s="25"/>
      <c r="J8" s="233"/>
      <c r="K8" s="25"/>
      <c r="L8" s="233"/>
      <c r="M8" s="25"/>
      <c r="N8" s="233"/>
      <c r="O8" s="25"/>
      <c r="P8" s="272"/>
      <c r="R8" s="272"/>
      <c r="T8" s="272"/>
    </row>
    <row r="9" spans="1:21" s="22" customFormat="1" ht="13.5">
      <c r="A9" s="232" t="s">
        <v>243</v>
      </c>
      <c r="B9" s="233">
        <v>1142</v>
      </c>
      <c r="C9" s="446">
        <v>100</v>
      </c>
      <c r="D9" s="233">
        <v>31.75</v>
      </c>
      <c r="E9" s="485">
        <v>2.7802101576182134</v>
      </c>
      <c r="F9" s="233">
        <v>184</v>
      </c>
      <c r="G9" s="485">
        <v>16.112084063047284</v>
      </c>
      <c r="H9" s="233">
        <v>163.5</v>
      </c>
      <c r="I9" s="485">
        <v>14.316987740805603</v>
      </c>
      <c r="J9" s="233">
        <v>130.75</v>
      </c>
      <c r="K9" s="485">
        <v>11.449211908931698</v>
      </c>
      <c r="L9" s="233">
        <v>169.5</v>
      </c>
      <c r="M9" s="485">
        <v>14.842381786339756</v>
      </c>
      <c r="N9" s="233">
        <v>17.75</v>
      </c>
      <c r="O9" s="485">
        <v>1.5542907180385288</v>
      </c>
      <c r="P9" s="272">
        <v>127.25</v>
      </c>
      <c r="Q9" s="485">
        <v>11.142732049036777</v>
      </c>
      <c r="R9" s="272">
        <v>157.75</v>
      </c>
      <c r="S9" s="485">
        <v>13.813485113835377</v>
      </c>
      <c r="T9" s="272">
        <v>159.75</v>
      </c>
      <c r="U9" s="485">
        <v>13.988616462346759</v>
      </c>
    </row>
    <row r="10" spans="1:21" s="22" customFormat="1" ht="13.5">
      <c r="A10" s="232" t="s">
        <v>354</v>
      </c>
      <c r="B10" s="233">
        <v>1147.75</v>
      </c>
      <c r="C10" s="446">
        <v>100.02178174689611</v>
      </c>
      <c r="D10" s="233">
        <v>31</v>
      </c>
      <c r="E10" s="485">
        <v>2.7009366151165324</v>
      </c>
      <c r="F10" s="233">
        <v>197.25</v>
      </c>
      <c r="G10" s="485">
        <v>17.18579830102374</v>
      </c>
      <c r="H10" s="233">
        <v>162.25</v>
      </c>
      <c r="I10" s="485">
        <v>14.136353735569593</v>
      </c>
      <c r="J10" s="233">
        <v>131.25</v>
      </c>
      <c r="K10" s="485">
        <v>11.43541712045306</v>
      </c>
      <c r="L10" s="233">
        <v>169.25</v>
      </c>
      <c r="M10" s="485">
        <v>14.746242648660424</v>
      </c>
      <c r="N10" s="233">
        <v>24.75</v>
      </c>
      <c r="O10" s="485">
        <v>2.1563929427140054</v>
      </c>
      <c r="P10" s="233">
        <v>117.75</v>
      </c>
      <c r="Q10" s="485">
        <v>10.259202788063602</v>
      </c>
      <c r="R10" s="233">
        <v>154.75</v>
      </c>
      <c r="S10" s="485">
        <v>13.48290132868656</v>
      </c>
      <c r="T10" s="233">
        <v>159.75</v>
      </c>
      <c r="U10" s="485">
        <v>13.918536266608584</v>
      </c>
    </row>
    <row r="11" spans="1:21" s="22" customFormat="1" ht="13.5">
      <c r="A11" s="232" t="s">
        <v>373</v>
      </c>
      <c r="B11" s="233">
        <v>1169</v>
      </c>
      <c r="C11" s="446">
        <v>100.04277159965784</v>
      </c>
      <c r="D11" s="233">
        <v>31</v>
      </c>
      <c r="E11" s="485">
        <v>2.6518391787852864</v>
      </c>
      <c r="F11" s="233">
        <v>208.75</v>
      </c>
      <c r="G11" s="485">
        <v>17.857142857142858</v>
      </c>
      <c r="H11" s="233">
        <v>174</v>
      </c>
      <c r="I11" s="485">
        <v>14.884516680923868</v>
      </c>
      <c r="J11" s="233">
        <v>129.75</v>
      </c>
      <c r="K11" s="485">
        <v>11.09923011120616</v>
      </c>
      <c r="L11" s="233">
        <v>156.75</v>
      </c>
      <c r="M11" s="485">
        <v>13.408896492728829</v>
      </c>
      <c r="N11" s="233">
        <v>21.75</v>
      </c>
      <c r="O11" s="485">
        <v>1.8605645851154835</v>
      </c>
      <c r="P11" s="233">
        <v>120</v>
      </c>
      <c r="Q11" s="485">
        <v>10.26518391787853</v>
      </c>
      <c r="R11" s="233">
        <v>161.75</v>
      </c>
      <c r="S11" s="485">
        <v>13.836612489307102</v>
      </c>
      <c r="T11" s="233">
        <v>165.75</v>
      </c>
      <c r="U11" s="485">
        <v>14.178785286569717</v>
      </c>
    </row>
    <row r="12" spans="1:21" s="22" customFormat="1" ht="13.5">
      <c r="A12" s="232" t="s">
        <v>378</v>
      </c>
      <c r="B12" s="233">
        <v>1169</v>
      </c>
      <c r="C12" s="446">
        <v>99.95722840034216</v>
      </c>
      <c r="D12" s="233">
        <v>26.75</v>
      </c>
      <c r="E12" s="485">
        <v>2.2882805816937557</v>
      </c>
      <c r="F12" s="233">
        <v>212.5</v>
      </c>
      <c r="G12" s="485">
        <v>18.17792985457656</v>
      </c>
      <c r="H12" s="233">
        <v>185.75</v>
      </c>
      <c r="I12" s="485">
        <v>15.889649272882805</v>
      </c>
      <c r="J12" s="233">
        <v>126</v>
      </c>
      <c r="K12" s="485">
        <v>10.778443113772456</v>
      </c>
      <c r="L12" s="233">
        <v>159</v>
      </c>
      <c r="M12" s="485">
        <v>13.60136869118905</v>
      </c>
      <c r="N12" s="233">
        <v>25</v>
      </c>
      <c r="O12" s="485">
        <v>2.1385799828913603</v>
      </c>
      <c r="P12" s="233">
        <v>103.5</v>
      </c>
      <c r="Q12" s="485">
        <v>8.85372112917023</v>
      </c>
      <c r="R12" s="233">
        <v>157</v>
      </c>
      <c r="S12" s="485">
        <v>13.430282292557742</v>
      </c>
      <c r="T12" s="233">
        <v>173</v>
      </c>
      <c r="U12" s="485">
        <v>14.798973481608213</v>
      </c>
    </row>
    <row r="13" spans="1:21" s="22" customFormat="1" ht="13.5">
      <c r="A13" s="232" t="s">
        <v>408</v>
      </c>
      <c r="B13" s="233">
        <v>1204.25</v>
      </c>
      <c r="C13" s="446">
        <v>100</v>
      </c>
      <c r="D13" s="233">
        <v>24</v>
      </c>
      <c r="E13" s="485">
        <v>1.9929416649366827</v>
      </c>
      <c r="F13" s="233">
        <v>221</v>
      </c>
      <c r="G13" s="485">
        <v>18.351671164625287</v>
      </c>
      <c r="H13" s="233">
        <v>188</v>
      </c>
      <c r="I13" s="485">
        <v>15.611376375337347</v>
      </c>
      <c r="J13" s="233">
        <v>132.25</v>
      </c>
      <c r="K13" s="485">
        <v>10.981938966161511</v>
      </c>
      <c r="L13" s="233">
        <v>167.5</v>
      </c>
      <c r="M13" s="485">
        <v>13.909072036537266</v>
      </c>
      <c r="N13" s="233">
        <v>26.75</v>
      </c>
      <c r="O13" s="485">
        <v>2.2212995640440107</v>
      </c>
      <c r="P13" s="233">
        <v>107.25</v>
      </c>
      <c r="Q13" s="485">
        <v>8.9059580651858</v>
      </c>
      <c r="R13" s="233">
        <v>162</v>
      </c>
      <c r="S13" s="485">
        <v>13.452356238322608</v>
      </c>
      <c r="T13" s="233">
        <v>175</v>
      </c>
      <c r="U13" s="485">
        <v>14.531866306829977</v>
      </c>
    </row>
    <row r="14" spans="1:21" s="22" customFormat="1" ht="13.5">
      <c r="A14" s="490" t="s">
        <v>397</v>
      </c>
      <c r="B14" s="233">
        <v>1195</v>
      </c>
      <c r="C14" s="446">
        <v>100</v>
      </c>
      <c r="D14" s="233">
        <f>AVERAGE(D16:D19)</f>
        <v>20.5</v>
      </c>
      <c r="E14" s="485">
        <f>D14/B14*100</f>
        <v>1.715481171548117</v>
      </c>
      <c r="F14" s="233">
        <f>AVERAGE(F16:F19)</f>
        <v>223</v>
      </c>
      <c r="G14" s="485">
        <f>F14/B14*100</f>
        <v>18.661087866108787</v>
      </c>
      <c r="H14" s="233">
        <f>AVERAGE(H16:H19)</f>
        <v>172.75</v>
      </c>
      <c r="I14" s="485">
        <f>H14/B14*100</f>
        <v>14.456066945606693</v>
      </c>
      <c r="J14" s="233">
        <v>140</v>
      </c>
      <c r="K14" s="485">
        <f>J14/B14*100</f>
        <v>11.715481171548117</v>
      </c>
      <c r="L14" s="233">
        <f>AVERAGE(L16:L19)</f>
        <v>160</v>
      </c>
      <c r="M14" s="485">
        <f>L14/B14*100</f>
        <v>13.389121338912133</v>
      </c>
      <c r="N14" s="233">
        <f>AVERAGE(N16:N19)</f>
        <v>31</v>
      </c>
      <c r="O14" s="485">
        <f>N14/B14*100</f>
        <v>2.594142259414226</v>
      </c>
      <c r="P14" s="233">
        <f>AVERAGE(P16:P19)</f>
        <v>118.75</v>
      </c>
      <c r="Q14" s="485">
        <f>P14/B14*100</f>
        <v>9.937238493723848</v>
      </c>
      <c r="R14" s="233">
        <f>AVERAGE(R16:R19)</f>
        <v>168.75</v>
      </c>
      <c r="S14" s="485">
        <f>R14/B14*100</f>
        <v>14.12133891213389</v>
      </c>
      <c r="T14" s="233">
        <f>AVERAGE(T16:T19)</f>
        <v>161</v>
      </c>
      <c r="U14" s="485">
        <f>T14/B14*100</f>
        <v>13.472803347280335</v>
      </c>
    </row>
    <row r="15" spans="1:21" s="22" customFormat="1" ht="9.75" customHeight="1">
      <c r="A15" s="475" t="s">
        <v>9</v>
      </c>
      <c r="B15" s="233"/>
      <c r="C15" s="446"/>
      <c r="D15" s="233"/>
      <c r="E15" s="485"/>
      <c r="F15" s="233"/>
      <c r="G15" s="485"/>
      <c r="H15" s="233"/>
      <c r="I15" s="485"/>
      <c r="J15" s="233"/>
      <c r="K15" s="485"/>
      <c r="L15" s="233"/>
      <c r="M15" s="485"/>
      <c r="N15" s="233"/>
      <c r="O15" s="485"/>
      <c r="P15" s="272"/>
      <c r="Q15" s="485"/>
      <c r="R15" s="272"/>
      <c r="S15" s="485"/>
      <c r="T15" s="272"/>
      <c r="U15" s="485"/>
    </row>
    <row r="16" spans="1:21" s="22" customFormat="1" ht="13.5">
      <c r="A16" s="200" t="s">
        <v>586</v>
      </c>
      <c r="B16" s="194">
        <v>1191</v>
      </c>
      <c r="C16" s="446">
        <f>SUM(E16+G16+I16+K16+M16+O16+Q16+S16+U16)</f>
        <v>100</v>
      </c>
      <c r="D16" s="194">
        <v>23</v>
      </c>
      <c r="E16" s="485">
        <f>D16/B16*100</f>
        <v>1.9311502938706968</v>
      </c>
      <c r="F16" s="194">
        <v>222</v>
      </c>
      <c r="G16" s="485">
        <f>F16/B16*100</f>
        <v>18.639798488664987</v>
      </c>
      <c r="H16" s="194">
        <v>170</v>
      </c>
      <c r="I16" s="485">
        <f>H16/B16*100</f>
        <v>14.273719563392106</v>
      </c>
      <c r="J16" s="194">
        <v>140</v>
      </c>
      <c r="K16" s="485">
        <f>J16/B16*100</f>
        <v>11.754827875734676</v>
      </c>
      <c r="L16" s="194">
        <v>165</v>
      </c>
      <c r="M16" s="485">
        <f>L16/B16*100</f>
        <v>13.85390428211587</v>
      </c>
      <c r="N16" s="194">
        <v>26</v>
      </c>
      <c r="O16" s="485">
        <f>N16/B16*100</f>
        <v>2.18303946263644</v>
      </c>
      <c r="P16" s="194">
        <v>113</v>
      </c>
      <c r="Q16" s="485">
        <f>P16/B16*100</f>
        <v>9.48782535684299</v>
      </c>
      <c r="R16" s="194">
        <v>166</v>
      </c>
      <c r="S16" s="485">
        <f>R16/B16*100</f>
        <v>13.937867338371115</v>
      </c>
      <c r="T16" s="194">
        <v>166</v>
      </c>
      <c r="U16" s="485">
        <f>T16/B16*100</f>
        <v>13.937867338371115</v>
      </c>
    </row>
    <row r="17" spans="1:21" s="22" customFormat="1" ht="13.5">
      <c r="A17" s="200" t="s">
        <v>329</v>
      </c>
      <c r="B17" s="194">
        <v>1198</v>
      </c>
      <c r="C17" s="446">
        <f>SUM(E17+G17+I17+K17+M17+O17+Q17+S17+U17)</f>
        <v>100</v>
      </c>
      <c r="D17" s="194">
        <v>20</v>
      </c>
      <c r="E17" s="485">
        <f>D17/B17*100</f>
        <v>1.669449081803005</v>
      </c>
      <c r="F17" s="194">
        <v>222</v>
      </c>
      <c r="G17" s="485">
        <f>F17/B17*100</f>
        <v>18.530884808013358</v>
      </c>
      <c r="H17" s="194">
        <v>177</v>
      </c>
      <c r="I17" s="485">
        <f>H17/B17*100</f>
        <v>14.774624373956593</v>
      </c>
      <c r="J17" s="194">
        <v>138</v>
      </c>
      <c r="K17" s="485">
        <f>J17/B17*100</f>
        <v>11.519198664440735</v>
      </c>
      <c r="L17" s="194">
        <v>158</v>
      </c>
      <c r="M17" s="485">
        <f>L17/B17*100</f>
        <v>13.18864774624374</v>
      </c>
      <c r="N17" s="194">
        <v>32</v>
      </c>
      <c r="O17" s="485">
        <f>N17/B17*100</f>
        <v>2.671118530884808</v>
      </c>
      <c r="P17" s="194">
        <v>115</v>
      </c>
      <c r="Q17" s="485">
        <f>P17/B17*100</f>
        <v>9.599332220367279</v>
      </c>
      <c r="R17" s="194">
        <v>169</v>
      </c>
      <c r="S17" s="485">
        <f>R17/B17*100</f>
        <v>14.106844741235392</v>
      </c>
      <c r="T17" s="194">
        <v>167</v>
      </c>
      <c r="U17" s="485">
        <f>T17/B17*100</f>
        <v>13.939899833055092</v>
      </c>
    </row>
    <row r="18" spans="1:21" s="22" customFormat="1" ht="13.5">
      <c r="A18" s="200" t="s">
        <v>330</v>
      </c>
      <c r="B18" s="194">
        <v>1189</v>
      </c>
      <c r="C18" s="446">
        <v>100</v>
      </c>
      <c r="D18" s="194">
        <v>20</v>
      </c>
      <c r="E18" s="485">
        <f>D18/B18*100</f>
        <v>1.682085786375105</v>
      </c>
      <c r="F18" s="194">
        <v>221</v>
      </c>
      <c r="G18" s="485">
        <f>F18/B18*100</f>
        <v>18.58704793944491</v>
      </c>
      <c r="H18" s="194">
        <v>173</v>
      </c>
      <c r="I18" s="485">
        <f>H18/B18*100</f>
        <v>14.55004205214466</v>
      </c>
      <c r="J18" s="194">
        <v>141</v>
      </c>
      <c r="K18" s="485">
        <f>J18/B18*100</f>
        <v>11.858704793944492</v>
      </c>
      <c r="L18" s="194">
        <v>160</v>
      </c>
      <c r="M18" s="485">
        <f>L18/B18*100</f>
        <v>13.45668629100084</v>
      </c>
      <c r="N18" s="194">
        <v>33</v>
      </c>
      <c r="O18" s="485">
        <f>N18/B18*100</f>
        <v>2.775441547518924</v>
      </c>
      <c r="P18" s="194">
        <v>117</v>
      </c>
      <c r="Q18" s="485">
        <f>P18/B18*100</f>
        <v>9.840201850294365</v>
      </c>
      <c r="R18" s="194">
        <v>168</v>
      </c>
      <c r="S18" s="485">
        <f>R18/B18*100</f>
        <v>14.129520605550884</v>
      </c>
      <c r="T18" s="194">
        <v>158</v>
      </c>
      <c r="U18" s="485">
        <f>T18/B18*100</f>
        <v>13.288477712363331</v>
      </c>
    </row>
    <row r="19" spans="1:21" s="22" customFormat="1" ht="13.5">
      <c r="A19" s="200" t="s">
        <v>331</v>
      </c>
      <c r="B19" s="194">
        <v>1204</v>
      </c>
      <c r="C19" s="446">
        <v>100</v>
      </c>
      <c r="D19" s="194">
        <v>19</v>
      </c>
      <c r="E19" s="485">
        <f>D19/B19*100</f>
        <v>1.5780730897009967</v>
      </c>
      <c r="F19" s="194">
        <v>227</v>
      </c>
      <c r="G19" s="485">
        <f>F19/B19*100</f>
        <v>18.853820598006646</v>
      </c>
      <c r="H19" s="194">
        <v>171</v>
      </c>
      <c r="I19" s="485">
        <f>H19/B19*100</f>
        <v>14.202657807308968</v>
      </c>
      <c r="J19" s="194">
        <v>143</v>
      </c>
      <c r="K19" s="485">
        <f>J19/B19*100</f>
        <v>11.877076411960132</v>
      </c>
      <c r="L19" s="194">
        <v>157</v>
      </c>
      <c r="M19" s="485">
        <f>L19/B19*100</f>
        <v>13.039867109634551</v>
      </c>
      <c r="N19" s="194">
        <v>33</v>
      </c>
      <c r="O19" s="485">
        <f>N19/B19*100</f>
        <v>2.740863787375415</v>
      </c>
      <c r="P19" s="194">
        <v>130</v>
      </c>
      <c r="Q19" s="485">
        <f>P19/B19*100</f>
        <v>10.79734219269103</v>
      </c>
      <c r="R19" s="194">
        <v>172</v>
      </c>
      <c r="S19" s="485">
        <f>R19/B19*100</f>
        <v>14.285714285714285</v>
      </c>
      <c r="T19" s="194">
        <v>153</v>
      </c>
      <c r="U19" s="485">
        <f>T19/B19*100</f>
        <v>12.70764119601329</v>
      </c>
    </row>
    <row r="20" spans="1:21" s="22" customFormat="1" ht="11.25" customHeight="1">
      <c r="A20" s="232"/>
      <c r="B20" s="233"/>
      <c r="C20" s="446"/>
      <c r="D20" s="233"/>
      <c r="E20" s="485"/>
      <c r="F20" s="233"/>
      <c r="G20" s="485"/>
      <c r="H20" s="233"/>
      <c r="I20" s="485"/>
      <c r="J20" s="233"/>
      <c r="K20" s="485"/>
      <c r="L20" s="233"/>
      <c r="M20" s="485"/>
      <c r="N20" s="233"/>
      <c r="O20" s="485"/>
      <c r="P20" s="272"/>
      <c r="Q20" s="485"/>
      <c r="R20" s="272"/>
      <c r="S20" s="485"/>
      <c r="T20" s="272"/>
      <c r="U20" s="485"/>
    </row>
    <row r="21" spans="1:21" s="22" customFormat="1" ht="13.5">
      <c r="A21" s="234"/>
      <c r="B21" s="233"/>
      <c r="C21" s="446"/>
      <c r="D21" s="233"/>
      <c r="E21" s="465" t="s">
        <v>13</v>
      </c>
      <c r="F21" s="233"/>
      <c r="G21" s="25"/>
      <c r="H21" s="233" t="s">
        <v>332</v>
      </c>
      <c r="I21" s="25"/>
      <c r="J21" s="233"/>
      <c r="K21" s="25"/>
      <c r="L21" s="233"/>
      <c r="M21" s="25"/>
      <c r="N21" s="233"/>
      <c r="O21" s="25"/>
      <c r="P21" s="272"/>
      <c r="Q21" s="485"/>
      <c r="R21" s="272"/>
      <c r="S21" s="485"/>
      <c r="T21" s="272"/>
      <c r="U21" s="485"/>
    </row>
    <row r="22" spans="1:21" s="22" customFormat="1" ht="13.5">
      <c r="A22" s="232" t="s">
        <v>243</v>
      </c>
      <c r="B22" s="233">
        <v>662</v>
      </c>
      <c r="C22" s="491">
        <v>100</v>
      </c>
      <c r="D22" s="304">
        <v>29.5</v>
      </c>
      <c r="E22" s="491">
        <v>4.45619335347432</v>
      </c>
      <c r="F22" s="304">
        <v>90.25</v>
      </c>
      <c r="G22" s="491">
        <v>13.632930513595165</v>
      </c>
      <c r="H22" s="304">
        <v>82.5</v>
      </c>
      <c r="I22" s="491">
        <v>12.462235649546828</v>
      </c>
      <c r="J22" s="304">
        <v>39.25</v>
      </c>
      <c r="K22" s="491">
        <v>5.929003021148036</v>
      </c>
      <c r="L22" s="304">
        <v>90.5</v>
      </c>
      <c r="M22" s="491">
        <v>13.670694864048338</v>
      </c>
      <c r="N22" s="304">
        <v>11.75</v>
      </c>
      <c r="O22" s="491">
        <v>1.7749244712990937</v>
      </c>
      <c r="P22" s="304">
        <v>106.25</v>
      </c>
      <c r="Q22" s="491">
        <v>16.04984894259819</v>
      </c>
      <c r="R22" s="304">
        <v>132.25</v>
      </c>
      <c r="S22" s="491">
        <v>19.977341389728096</v>
      </c>
      <c r="T22" s="304">
        <v>80.25</v>
      </c>
      <c r="U22" s="491">
        <v>12.122356495468278</v>
      </c>
    </row>
    <row r="23" spans="1:21" s="22" customFormat="1" ht="13.5">
      <c r="A23" s="232" t="s">
        <v>354</v>
      </c>
      <c r="B23" s="233">
        <v>667.75</v>
      </c>
      <c r="C23" s="446">
        <v>99.96256083863722</v>
      </c>
      <c r="D23" s="233">
        <v>29.75</v>
      </c>
      <c r="E23" s="446">
        <v>4.455260202171472</v>
      </c>
      <c r="F23" s="233">
        <v>92.75</v>
      </c>
      <c r="G23" s="446">
        <v>13.88992886559341</v>
      </c>
      <c r="H23" s="233">
        <v>86.75</v>
      </c>
      <c r="I23" s="446">
        <v>12.99138899288656</v>
      </c>
      <c r="J23" s="233">
        <v>40</v>
      </c>
      <c r="K23" s="446">
        <v>5.990265818045676</v>
      </c>
      <c r="L23" s="233">
        <v>83.25</v>
      </c>
      <c r="M23" s="446">
        <v>12.467240733807563</v>
      </c>
      <c r="N23" s="233">
        <v>15</v>
      </c>
      <c r="O23" s="446">
        <v>2.2463496817671285</v>
      </c>
      <c r="P23" s="304">
        <v>103.75</v>
      </c>
      <c r="Q23" s="485">
        <v>15.53725196555597</v>
      </c>
      <c r="R23" s="233">
        <v>131.25</v>
      </c>
      <c r="S23" s="485">
        <v>19.655559715462374</v>
      </c>
      <c r="T23" s="233">
        <v>85</v>
      </c>
      <c r="U23" s="485">
        <v>12.72931486334706</v>
      </c>
    </row>
    <row r="24" spans="1:21" s="22" customFormat="1" ht="13.5">
      <c r="A24" s="232" t="s">
        <v>373</v>
      </c>
      <c r="B24" s="233">
        <v>668</v>
      </c>
      <c r="C24" s="446">
        <v>100</v>
      </c>
      <c r="D24" s="233">
        <v>28.25</v>
      </c>
      <c r="E24" s="446">
        <v>4.229041916167665</v>
      </c>
      <c r="F24" s="233">
        <v>96.25</v>
      </c>
      <c r="G24" s="446">
        <v>14.408682634730537</v>
      </c>
      <c r="H24" s="233">
        <v>95.25</v>
      </c>
      <c r="I24" s="446">
        <v>14.258982035928144</v>
      </c>
      <c r="J24" s="233">
        <v>35.5</v>
      </c>
      <c r="K24" s="446">
        <v>5.31437125748503</v>
      </c>
      <c r="L24" s="233">
        <v>77.75</v>
      </c>
      <c r="M24" s="446">
        <v>11.639221556886227</v>
      </c>
      <c r="N24" s="233">
        <v>14</v>
      </c>
      <c r="O24" s="446">
        <v>2.095808383233533</v>
      </c>
      <c r="P24" s="304">
        <v>104.75</v>
      </c>
      <c r="Q24" s="485">
        <v>15.681137724550897</v>
      </c>
      <c r="R24" s="233">
        <v>135</v>
      </c>
      <c r="S24" s="485">
        <v>20.209580838323355</v>
      </c>
      <c r="T24" s="233">
        <v>81.25</v>
      </c>
      <c r="U24" s="485">
        <v>12.16317365269461</v>
      </c>
    </row>
    <row r="25" spans="1:21" s="22" customFormat="1" ht="13.5">
      <c r="A25" s="232" t="s">
        <v>378</v>
      </c>
      <c r="B25" s="233">
        <v>668</v>
      </c>
      <c r="C25" s="446">
        <v>99.96257485029939</v>
      </c>
      <c r="D25" s="233">
        <v>23.75</v>
      </c>
      <c r="E25" s="446">
        <v>3.5553892215568865</v>
      </c>
      <c r="F25" s="233">
        <v>100</v>
      </c>
      <c r="G25" s="446">
        <v>14.97005988023952</v>
      </c>
      <c r="H25" s="233">
        <v>105</v>
      </c>
      <c r="I25" s="446">
        <v>15.718562874251496</v>
      </c>
      <c r="J25" s="233">
        <v>36.25</v>
      </c>
      <c r="K25" s="446">
        <v>5.426646706586826</v>
      </c>
      <c r="L25" s="233">
        <v>84.25</v>
      </c>
      <c r="M25" s="446">
        <v>12.612275449101794</v>
      </c>
      <c r="N25" s="233">
        <v>16.75</v>
      </c>
      <c r="O25" s="446">
        <v>2.5074850299401197</v>
      </c>
      <c r="P25" s="304">
        <v>88</v>
      </c>
      <c r="Q25" s="485">
        <v>13.17365269461078</v>
      </c>
      <c r="R25" s="233">
        <v>132.25</v>
      </c>
      <c r="S25" s="485">
        <v>19.797904191616766</v>
      </c>
      <c r="T25" s="233">
        <v>81.5</v>
      </c>
      <c r="U25" s="485">
        <v>12.20059880239521</v>
      </c>
    </row>
    <row r="26" spans="1:21" s="22" customFormat="1" ht="13.5">
      <c r="A26" s="232" t="s">
        <v>408</v>
      </c>
      <c r="B26" s="233">
        <v>680.75</v>
      </c>
      <c r="C26" s="446">
        <v>100</v>
      </c>
      <c r="D26" s="233">
        <v>23.25</v>
      </c>
      <c r="E26" s="446">
        <v>3.4153507161219245</v>
      </c>
      <c r="F26" s="233">
        <v>106.5</v>
      </c>
      <c r="G26" s="446">
        <v>15.644509731913331</v>
      </c>
      <c r="H26" s="233">
        <v>98</v>
      </c>
      <c r="I26" s="446">
        <v>14.395886889460154</v>
      </c>
      <c r="J26" s="233">
        <v>42.25</v>
      </c>
      <c r="K26" s="446">
        <v>6.206390011017261</v>
      </c>
      <c r="L26" s="233">
        <v>87</v>
      </c>
      <c r="M26" s="446">
        <v>12.78002203452075</v>
      </c>
      <c r="N26" s="233">
        <v>17</v>
      </c>
      <c r="O26" s="446">
        <v>2.4972456849063533</v>
      </c>
      <c r="P26" s="304">
        <v>87</v>
      </c>
      <c r="Q26" s="485">
        <v>12.78002203452075</v>
      </c>
      <c r="R26" s="233">
        <v>137.25</v>
      </c>
      <c r="S26" s="485">
        <v>20.16158648549394</v>
      </c>
      <c r="T26" s="233">
        <v>82</v>
      </c>
      <c r="U26" s="485">
        <v>12.045538009548293</v>
      </c>
    </row>
    <row r="27" spans="1:21" s="22" customFormat="1" ht="13.5">
      <c r="A27" s="490" t="s">
        <v>397</v>
      </c>
      <c r="B27" s="233">
        <v>674</v>
      </c>
      <c r="C27" s="446">
        <v>100</v>
      </c>
      <c r="D27" s="233">
        <f>AVERAGE(D29:D32)</f>
        <v>19.25</v>
      </c>
      <c r="E27" s="446">
        <f>D27/B27*100</f>
        <v>2.8560830860534123</v>
      </c>
      <c r="F27" s="233">
        <f>AVERAGE(F29:F32)</f>
        <v>112.75</v>
      </c>
      <c r="G27" s="446">
        <f>F27/B27*100</f>
        <v>16.72848664688427</v>
      </c>
      <c r="H27" s="27">
        <f>AVERAGE(H29:H32)</f>
        <v>87.5</v>
      </c>
      <c r="I27" s="446">
        <f>H27/B27*100</f>
        <v>12.98219584569733</v>
      </c>
      <c r="J27" s="233">
        <f>AVERAGE(J29:J32)</f>
        <v>48.25</v>
      </c>
      <c r="K27" s="446">
        <f>J27/B27*100</f>
        <v>7.158753709198813</v>
      </c>
      <c r="L27" s="233">
        <f>AVERAGE(L29:L32)</f>
        <v>78</v>
      </c>
      <c r="M27" s="446">
        <f>L27/B27*100</f>
        <v>11.572700296735905</v>
      </c>
      <c r="N27" s="233">
        <v>19</v>
      </c>
      <c r="O27" s="446">
        <f>N27/B27*100</f>
        <v>2.8189910979228485</v>
      </c>
      <c r="P27" s="304">
        <f>AVERAGE(P29:P32)</f>
        <v>99.75</v>
      </c>
      <c r="Q27" s="485">
        <f>P27/B27*100</f>
        <v>14.799703264094955</v>
      </c>
      <c r="R27" s="233">
        <v>144</v>
      </c>
      <c r="S27" s="485">
        <f>R27/B27*100</f>
        <v>21.364985163204746</v>
      </c>
      <c r="T27" s="233">
        <f>AVERAGE(T29:T32)</f>
        <v>66.25</v>
      </c>
      <c r="U27" s="485">
        <f>T27/B27*100</f>
        <v>9.829376854599406</v>
      </c>
    </row>
    <row r="28" spans="1:21" s="22" customFormat="1" ht="9" customHeight="1">
      <c r="A28" s="475" t="s">
        <v>9</v>
      </c>
      <c r="B28" s="233"/>
      <c r="C28" s="446"/>
      <c r="D28" s="233"/>
      <c r="E28" s="446"/>
      <c r="F28" s="233"/>
      <c r="G28" s="446"/>
      <c r="H28" s="233"/>
      <c r="I28" s="446"/>
      <c r="J28" s="233"/>
      <c r="K28" s="446"/>
      <c r="L28" s="233"/>
      <c r="M28" s="446"/>
      <c r="N28" s="233"/>
      <c r="O28" s="446"/>
      <c r="P28" s="272"/>
      <c r="Q28" s="485"/>
      <c r="R28" s="272"/>
      <c r="S28" s="485"/>
      <c r="T28" s="272"/>
      <c r="U28" s="485"/>
    </row>
    <row r="29" spans="1:21" s="22" customFormat="1" ht="13.5">
      <c r="A29" s="200" t="s">
        <v>586</v>
      </c>
      <c r="B29" s="233">
        <v>668</v>
      </c>
      <c r="C29" s="446">
        <v>100</v>
      </c>
      <c r="D29" s="233">
        <v>22</v>
      </c>
      <c r="E29" s="446">
        <f>D29/B29*100</f>
        <v>3.293413173652695</v>
      </c>
      <c r="F29" s="233">
        <v>111</v>
      </c>
      <c r="G29" s="446">
        <f>F29/B29*100</f>
        <v>16.61676646706587</v>
      </c>
      <c r="H29" s="233">
        <v>84</v>
      </c>
      <c r="I29" s="446">
        <f>H29/B29*100</f>
        <v>12.574850299401197</v>
      </c>
      <c r="J29" s="233">
        <v>47</v>
      </c>
      <c r="K29" s="446">
        <f>J29/B29*100</f>
        <v>7.0359281437125745</v>
      </c>
      <c r="L29" s="233">
        <v>82</v>
      </c>
      <c r="M29" s="446">
        <f>L29/B29*100</f>
        <v>12.275449101796406</v>
      </c>
      <c r="N29" s="233">
        <v>19</v>
      </c>
      <c r="O29" s="446">
        <f>N29/B29*100</f>
        <v>2.844311377245509</v>
      </c>
      <c r="P29" s="272">
        <v>94</v>
      </c>
      <c r="Q29" s="485">
        <f>P29/B29*100</f>
        <v>14.071856287425149</v>
      </c>
      <c r="R29" s="272">
        <v>139</v>
      </c>
      <c r="S29" s="485">
        <f>R29/B29*100</f>
        <v>20.808383233532936</v>
      </c>
      <c r="T29" s="272">
        <v>72</v>
      </c>
      <c r="U29" s="485">
        <f>T29/B29*100</f>
        <v>10.778443113772456</v>
      </c>
    </row>
    <row r="30" spans="1:21" s="22" customFormat="1" ht="13.5">
      <c r="A30" s="200" t="s">
        <v>329</v>
      </c>
      <c r="B30" s="233">
        <v>673</v>
      </c>
      <c r="C30" s="446">
        <v>100</v>
      </c>
      <c r="D30" s="233">
        <v>19</v>
      </c>
      <c r="E30" s="446">
        <f>D30/B30*100</f>
        <v>2.823179791976226</v>
      </c>
      <c r="F30" s="233">
        <v>114</v>
      </c>
      <c r="G30" s="446">
        <f>F30/B30*100</f>
        <v>16.939078751857355</v>
      </c>
      <c r="H30" s="233">
        <v>89</v>
      </c>
      <c r="I30" s="446">
        <f>H30/B30*100</f>
        <v>13.224368499257059</v>
      </c>
      <c r="J30" s="233">
        <v>44</v>
      </c>
      <c r="K30" s="446">
        <f>J30/B30*100</f>
        <v>6.537890044576524</v>
      </c>
      <c r="L30" s="233">
        <v>78</v>
      </c>
      <c r="M30" s="446">
        <f>L30/B30*100</f>
        <v>11.589895988112927</v>
      </c>
      <c r="N30" s="233">
        <v>20</v>
      </c>
      <c r="O30" s="446">
        <f>N30/B30*100</f>
        <v>2.9717682020802374</v>
      </c>
      <c r="P30" s="272">
        <v>97</v>
      </c>
      <c r="Q30" s="485">
        <f>P30/B30*100</f>
        <v>14.413075780089152</v>
      </c>
      <c r="R30" s="272">
        <v>144</v>
      </c>
      <c r="S30" s="485">
        <f>R30/B30*100</f>
        <v>21.39673105497771</v>
      </c>
      <c r="T30" s="272">
        <v>67</v>
      </c>
      <c r="U30" s="485">
        <f>T30/B30*100</f>
        <v>9.955423476968797</v>
      </c>
    </row>
    <row r="31" spans="1:21" s="22" customFormat="1" ht="13.5">
      <c r="A31" s="200" t="s">
        <v>330</v>
      </c>
      <c r="B31" s="233">
        <v>672</v>
      </c>
      <c r="C31" s="446">
        <v>100</v>
      </c>
      <c r="D31" s="233">
        <v>19</v>
      </c>
      <c r="E31" s="446">
        <f>D31/B31*100</f>
        <v>2.8273809523809526</v>
      </c>
      <c r="F31" s="233">
        <v>112</v>
      </c>
      <c r="G31" s="446">
        <f>F31/B31*100</f>
        <v>16.666666666666664</v>
      </c>
      <c r="H31" s="233">
        <v>90</v>
      </c>
      <c r="I31" s="446">
        <f>H31/B31*100</f>
        <v>13.392857142857142</v>
      </c>
      <c r="J31" s="233">
        <v>50</v>
      </c>
      <c r="K31" s="446">
        <f>J31/B31*100</f>
        <v>7.440476190476191</v>
      </c>
      <c r="L31" s="233">
        <v>76</v>
      </c>
      <c r="M31" s="446">
        <f>L31/B31*100</f>
        <v>11.30952380952381</v>
      </c>
      <c r="N31" s="233">
        <v>20</v>
      </c>
      <c r="O31" s="446">
        <f>N31/B31*100</f>
        <v>2.976190476190476</v>
      </c>
      <c r="P31" s="272">
        <v>98</v>
      </c>
      <c r="Q31" s="485">
        <f>P31/B31*100</f>
        <v>14.583333333333334</v>
      </c>
      <c r="R31" s="272">
        <v>144</v>
      </c>
      <c r="S31" s="485">
        <f>R31/B31*100</f>
        <v>21.428571428571427</v>
      </c>
      <c r="T31" s="272">
        <v>62</v>
      </c>
      <c r="U31" s="485">
        <f>T31/B31*100</f>
        <v>9.226190476190476</v>
      </c>
    </row>
    <row r="32" spans="1:21" s="22" customFormat="1" ht="13.5">
      <c r="A32" s="200" t="s">
        <v>331</v>
      </c>
      <c r="B32" s="233">
        <v>685</v>
      </c>
      <c r="C32" s="446">
        <f>SUM(E32+G32+I32+K32+M32+O32+Q32+S32+U32)</f>
        <v>100.00000000000001</v>
      </c>
      <c r="D32" s="233">
        <v>17</v>
      </c>
      <c r="E32" s="446">
        <f>D32/B32*100</f>
        <v>2.4817518248175183</v>
      </c>
      <c r="F32" s="233">
        <v>114</v>
      </c>
      <c r="G32" s="446">
        <f>F32/B32*100</f>
        <v>16.642335766423358</v>
      </c>
      <c r="H32" s="233">
        <v>87</v>
      </c>
      <c r="I32" s="446">
        <f>H32/B32*100</f>
        <v>12.700729927007298</v>
      </c>
      <c r="J32" s="233">
        <v>52</v>
      </c>
      <c r="K32" s="446">
        <f>J32/B32*100</f>
        <v>7.591240875912408</v>
      </c>
      <c r="L32" s="233">
        <v>76</v>
      </c>
      <c r="M32" s="446">
        <f>L32/B32*100</f>
        <v>11.094890510948906</v>
      </c>
      <c r="N32" s="233">
        <v>19</v>
      </c>
      <c r="O32" s="446">
        <f>N32/B32*100</f>
        <v>2.7737226277372264</v>
      </c>
      <c r="P32" s="272">
        <v>110</v>
      </c>
      <c r="Q32" s="485">
        <f>P32/B32*100</f>
        <v>16.05839416058394</v>
      </c>
      <c r="R32" s="272">
        <v>146</v>
      </c>
      <c r="S32" s="485">
        <f>R32/B32*100</f>
        <v>21.313868613138688</v>
      </c>
      <c r="T32" s="272">
        <v>64</v>
      </c>
      <c r="U32" s="485">
        <f>T32/B32*100</f>
        <v>9.343065693430656</v>
      </c>
    </row>
    <row r="33" spans="1:21" s="22" customFormat="1" ht="13.5" customHeight="1">
      <c r="A33" s="232"/>
      <c r="B33" s="233"/>
      <c r="C33" s="446"/>
      <c r="D33" s="233"/>
      <c r="E33" s="492"/>
      <c r="F33" s="233"/>
      <c r="G33" s="492"/>
      <c r="H33" s="233"/>
      <c r="I33" s="492"/>
      <c r="J33" s="233"/>
      <c r="K33" s="492"/>
      <c r="L33" s="233"/>
      <c r="M33" s="492"/>
      <c r="N33" s="233"/>
      <c r="O33" s="492"/>
      <c r="P33" s="272"/>
      <c r="Q33" s="485"/>
      <c r="R33" s="272"/>
      <c r="S33" s="485"/>
      <c r="T33" s="272"/>
      <c r="U33" s="485"/>
    </row>
    <row r="34" spans="1:21" s="22" customFormat="1" ht="13.5">
      <c r="A34" s="234"/>
      <c r="B34" s="233"/>
      <c r="C34" s="446"/>
      <c r="D34" s="233"/>
      <c r="E34" s="465" t="s">
        <v>225</v>
      </c>
      <c r="F34" s="233"/>
      <c r="G34" s="25"/>
      <c r="H34" s="233" t="s">
        <v>332</v>
      </c>
      <c r="I34" s="25"/>
      <c r="J34" s="233"/>
      <c r="K34" s="25"/>
      <c r="L34" s="233"/>
      <c r="M34" s="25"/>
      <c r="N34" s="233"/>
      <c r="O34" s="25"/>
      <c r="P34" s="272"/>
      <c r="Q34" s="485"/>
      <c r="R34" s="272"/>
      <c r="S34" s="485"/>
      <c r="T34" s="272"/>
      <c r="U34" s="485"/>
    </row>
    <row r="35" spans="1:21" s="22" customFormat="1" ht="13.5">
      <c r="A35" s="232" t="s">
        <v>243</v>
      </c>
      <c r="B35" s="233">
        <v>479</v>
      </c>
      <c r="C35" s="491">
        <v>100</v>
      </c>
      <c r="D35" s="304">
        <v>2</v>
      </c>
      <c r="E35" s="491">
        <v>0.4168837936425221</v>
      </c>
      <c r="F35" s="304">
        <v>93.75</v>
      </c>
      <c r="G35" s="491">
        <v>19.541427826993228</v>
      </c>
      <c r="H35" s="304">
        <v>80.5</v>
      </c>
      <c r="I35" s="491">
        <v>16.779572694111515</v>
      </c>
      <c r="J35" s="304">
        <v>91.5</v>
      </c>
      <c r="K35" s="491">
        <v>19.072433559145388</v>
      </c>
      <c r="L35" s="304">
        <v>78.75</v>
      </c>
      <c r="M35" s="491">
        <v>16.41479937467431</v>
      </c>
      <c r="N35" s="304">
        <v>6</v>
      </c>
      <c r="O35" s="491">
        <v>1.2506513809275663</v>
      </c>
      <c r="P35" s="304">
        <v>21</v>
      </c>
      <c r="Q35" s="491">
        <v>4.377279833246483</v>
      </c>
      <c r="R35" s="304">
        <v>25.75</v>
      </c>
      <c r="S35" s="491">
        <v>5.367378843147472</v>
      </c>
      <c r="T35" s="304">
        <v>79.25</v>
      </c>
      <c r="U35" s="491">
        <v>16.51902032308494</v>
      </c>
    </row>
    <row r="36" spans="1:21" s="22" customFormat="1" ht="13.5">
      <c r="A36" s="232" t="s">
        <v>354</v>
      </c>
      <c r="B36" s="233">
        <v>480</v>
      </c>
      <c r="C36" s="446">
        <v>100</v>
      </c>
      <c r="D36" s="233">
        <v>1</v>
      </c>
      <c r="E36" s="446">
        <v>0.20833333333333334</v>
      </c>
      <c r="F36" s="233">
        <v>104.75</v>
      </c>
      <c r="G36" s="446">
        <v>21.822916666666668</v>
      </c>
      <c r="H36" s="233">
        <v>75.75</v>
      </c>
      <c r="I36" s="446">
        <v>15.78125</v>
      </c>
      <c r="J36" s="233">
        <v>90.75</v>
      </c>
      <c r="K36" s="446">
        <v>18.90625</v>
      </c>
      <c r="L36" s="233">
        <v>86.25</v>
      </c>
      <c r="M36" s="446">
        <v>17.96875</v>
      </c>
      <c r="N36" s="233">
        <v>9.5</v>
      </c>
      <c r="O36" s="446">
        <v>1.9791666666666665</v>
      </c>
      <c r="P36" s="233">
        <v>14</v>
      </c>
      <c r="Q36" s="485">
        <v>2.9166666666666665</v>
      </c>
      <c r="R36" s="233">
        <v>23.75</v>
      </c>
      <c r="S36" s="485">
        <v>4.947916666666666</v>
      </c>
      <c r="T36" s="233">
        <v>74</v>
      </c>
      <c r="U36" s="485">
        <v>15.416666666666668</v>
      </c>
    </row>
    <row r="37" spans="1:21" s="22" customFormat="1" ht="13.5">
      <c r="A37" s="232" t="s">
        <v>373</v>
      </c>
      <c r="B37" s="233">
        <v>500.5</v>
      </c>
      <c r="C37" s="446">
        <v>100</v>
      </c>
      <c r="D37" s="233">
        <v>3</v>
      </c>
      <c r="E37" s="446">
        <v>0.5994005994005994</v>
      </c>
      <c r="F37" s="233">
        <v>112</v>
      </c>
      <c r="G37" s="446">
        <v>22.377622377622377</v>
      </c>
      <c r="H37" s="233">
        <v>79</v>
      </c>
      <c r="I37" s="446">
        <v>15.784215784215785</v>
      </c>
      <c r="J37" s="233">
        <v>94.25</v>
      </c>
      <c r="K37" s="446">
        <v>18.83116883116883</v>
      </c>
      <c r="L37" s="233">
        <v>79.25</v>
      </c>
      <c r="M37" s="446">
        <v>15.834165834165834</v>
      </c>
      <c r="N37" s="233">
        <v>7.25</v>
      </c>
      <c r="O37" s="446">
        <v>1.4485514485514486</v>
      </c>
      <c r="P37" s="233">
        <v>15.25</v>
      </c>
      <c r="Q37" s="485">
        <v>3.046953046953047</v>
      </c>
      <c r="R37" s="233">
        <v>26</v>
      </c>
      <c r="S37" s="485">
        <v>5.194805194805195</v>
      </c>
      <c r="T37" s="233">
        <v>85</v>
      </c>
      <c r="U37" s="485">
        <v>16.98301698301698</v>
      </c>
    </row>
    <row r="38" spans="1:21" s="22" customFormat="1" ht="13.5">
      <c r="A38" s="232" t="s">
        <v>378</v>
      </c>
      <c r="B38" s="233">
        <v>501</v>
      </c>
      <c r="C38" s="446">
        <v>100</v>
      </c>
      <c r="D38" s="233">
        <v>3</v>
      </c>
      <c r="E38" s="446">
        <v>0.5988023952095809</v>
      </c>
      <c r="F38" s="233">
        <v>112.75</v>
      </c>
      <c r="G38" s="446">
        <v>22.50499001996008</v>
      </c>
      <c r="H38" s="233">
        <v>80.75</v>
      </c>
      <c r="I38" s="446">
        <v>16.117764471057885</v>
      </c>
      <c r="J38" s="233">
        <v>89.75</v>
      </c>
      <c r="K38" s="446">
        <v>17.914171656686626</v>
      </c>
      <c r="L38" s="233">
        <v>75</v>
      </c>
      <c r="M38" s="446">
        <v>14.97005988023952</v>
      </c>
      <c r="N38" s="233">
        <v>8.25</v>
      </c>
      <c r="O38" s="446">
        <v>1.6467065868263475</v>
      </c>
      <c r="P38" s="233">
        <v>15</v>
      </c>
      <c r="Q38" s="485">
        <v>2.9940119760479043</v>
      </c>
      <c r="R38" s="233">
        <v>25.25</v>
      </c>
      <c r="S38" s="485">
        <v>5.039920159680639</v>
      </c>
      <c r="T38" s="233">
        <v>91.75</v>
      </c>
      <c r="U38" s="485">
        <v>18.313373253493015</v>
      </c>
    </row>
    <row r="39" spans="1:21" s="22" customFormat="1" ht="13.5">
      <c r="A39" s="232" t="s">
        <v>408</v>
      </c>
      <c r="B39" s="233">
        <v>523.75</v>
      </c>
      <c r="C39" s="446">
        <v>100</v>
      </c>
      <c r="D39" s="233">
        <v>1.25</v>
      </c>
      <c r="E39" s="446">
        <v>0.23866348448687352</v>
      </c>
      <c r="F39" s="233">
        <v>114</v>
      </c>
      <c r="G39" s="446">
        <v>21.766109785202865</v>
      </c>
      <c r="H39" s="233">
        <v>89.75</v>
      </c>
      <c r="I39" s="446">
        <v>17.136038186157517</v>
      </c>
      <c r="J39" s="233">
        <v>90</v>
      </c>
      <c r="K39" s="446">
        <v>17.18377088305489</v>
      </c>
      <c r="L39" s="233">
        <v>80.75</v>
      </c>
      <c r="M39" s="446">
        <v>15.417661097852028</v>
      </c>
      <c r="N39" s="233">
        <v>9.75</v>
      </c>
      <c r="O39" s="446">
        <v>1.8615751789976134</v>
      </c>
      <c r="P39" s="233">
        <v>20.25</v>
      </c>
      <c r="Q39" s="485">
        <v>3.866348448687351</v>
      </c>
      <c r="R39" s="233">
        <v>25.25</v>
      </c>
      <c r="S39" s="485">
        <v>4.821002386634845</v>
      </c>
      <c r="T39" s="233">
        <v>92.75</v>
      </c>
      <c r="U39" s="485">
        <v>17.708830548926013</v>
      </c>
    </row>
    <row r="40" spans="1:21" s="22" customFormat="1" ht="13.5">
      <c r="A40" s="490" t="s">
        <v>397</v>
      </c>
      <c r="B40" s="233">
        <f>AVERAGE(B42:B45)</f>
        <v>521</v>
      </c>
      <c r="C40" s="446">
        <v>100</v>
      </c>
      <c r="D40" s="233">
        <f>AVERAGE(D42:D45)</f>
        <v>1.25</v>
      </c>
      <c r="E40" s="446">
        <f>D40/B40*100</f>
        <v>0.23992322456813817</v>
      </c>
      <c r="F40" s="233">
        <f>AVERAGE(F42:F45)</f>
        <v>110.25</v>
      </c>
      <c r="G40" s="446">
        <f>F40/B40*100</f>
        <v>21.16122840690979</v>
      </c>
      <c r="H40" s="233">
        <f>AVERAGE(H42:H45)</f>
        <v>85</v>
      </c>
      <c r="I40" s="446">
        <f>H40/B40*100</f>
        <v>16.314779270633398</v>
      </c>
      <c r="J40" s="233">
        <f>AVERAGE(J42:J45)</f>
        <v>92.25</v>
      </c>
      <c r="K40" s="446">
        <f>J40/B40*100</f>
        <v>17.7063339731286</v>
      </c>
      <c r="L40" s="233">
        <f>AVERAGE(L42:L45)</f>
        <v>82</v>
      </c>
      <c r="M40" s="446">
        <f>L40/B40*100</f>
        <v>15.738963531669867</v>
      </c>
      <c r="N40" s="233">
        <f>AVERAGE(N42:N45)</f>
        <v>11.75</v>
      </c>
      <c r="O40" s="446">
        <f>N40/B40*100</f>
        <v>2.2552783109404992</v>
      </c>
      <c r="P40" s="233">
        <f>AVERAGE(P42:P45)</f>
        <v>19.25</v>
      </c>
      <c r="Q40" s="485">
        <f>P40/B40*100</f>
        <v>3.694817658349328</v>
      </c>
      <c r="R40" s="233">
        <f>AVERAGE(R42:R45)</f>
        <v>25.25</v>
      </c>
      <c r="S40" s="485">
        <f>R40/B40*100</f>
        <v>4.846449136276392</v>
      </c>
      <c r="T40" s="233">
        <f>AVERAGE(T42:T45)</f>
        <v>94.5</v>
      </c>
      <c r="U40" s="485">
        <f>T40/B40*100</f>
        <v>18.13819577735125</v>
      </c>
    </row>
    <row r="41" spans="1:21" s="22" customFormat="1" ht="7.5" customHeight="1">
      <c r="A41" s="475" t="s">
        <v>9</v>
      </c>
      <c r="B41" s="233"/>
      <c r="C41" s="446"/>
      <c r="D41" s="233"/>
      <c r="E41" s="446"/>
      <c r="F41" s="233"/>
      <c r="G41" s="446"/>
      <c r="H41" s="233"/>
      <c r="I41" s="446"/>
      <c r="J41" s="233"/>
      <c r="K41" s="446"/>
      <c r="L41" s="233"/>
      <c r="M41" s="446"/>
      <c r="N41" s="233"/>
      <c r="O41" s="446"/>
      <c r="P41" s="233"/>
      <c r="Q41" s="485"/>
      <c r="R41" s="233"/>
      <c r="S41" s="485"/>
      <c r="T41" s="233"/>
      <c r="U41" s="485"/>
    </row>
    <row r="42" spans="1:22" s="22" customFormat="1" ht="13.5">
      <c r="A42" s="200" t="s">
        <v>586</v>
      </c>
      <c r="B42" s="285">
        <v>522</v>
      </c>
      <c r="C42" s="446">
        <v>100</v>
      </c>
      <c r="D42" s="195">
        <v>1</v>
      </c>
      <c r="E42" s="446">
        <f>D42/B42*100</f>
        <v>0.19157088122605362</v>
      </c>
      <c r="F42" s="233">
        <v>111</v>
      </c>
      <c r="G42" s="446">
        <f>F42/B42*100</f>
        <v>21.26436781609195</v>
      </c>
      <c r="H42" s="233">
        <v>86</v>
      </c>
      <c r="I42" s="446">
        <f>H42/B42*100</f>
        <v>16.47509578544061</v>
      </c>
      <c r="J42" s="233">
        <v>93</v>
      </c>
      <c r="K42" s="446">
        <f>J42/B42*100</f>
        <v>17.81609195402299</v>
      </c>
      <c r="L42" s="233">
        <v>83</v>
      </c>
      <c r="M42" s="446">
        <f>L42/B42*100</f>
        <v>15.900383141762454</v>
      </c>
      <c r="N42" s="233">
        <v>8</v>
      </c>
      <c r="O42" s="446">
        <f>N42/B42*100</f>
        <v>1.532567049808429</v>
      </c>
      <c r="P42" s="272">
        <v>20</v>
      </c>
      <c r="Q42" s="485">
        <f>P42/B42*100</f>
        <v>3.8314176245210727</v>
      </c>
      <c r="R42" s="272">
        <v>27</v>
      </c>
      <c r="S42" s="485">
        <f>R42/B42*100</f>
        <v>5.172413793103448</v>
      </c>
      <c r="T42" s="272">
        <v>94</v>
      </c>
      <c r="U42" s="485">
        <f>T42/B42*100</f>
        <v>18.007662835249043</v>
      </c>
      <c r="V42" s="37"/>
    </row>
    <row r="43" spans="1:22" s="22" customFormat="1" ht="13.5">
      <c r="A43" s="200" t="s">
        <v>329</v>
      </c>
      <c r="B43" s="285">
        <v>525</v>
      </c>
      <c r="C43" s="446">
        <v>100</v>
      </c>
      <c r="D43" s="233">
        <v>1</v>
      </c>
      <c r="E43" s="446">
        <f>D43/B43*100</f>
        <v>0.19047619047619047</v>
      </c>
      <c r="F43" s="233">
        <v>108</v>
      </c>
      <c r="G43" s="446">
        <f>F43/B43*100</f>
        <v>20.57142857142857</v>
      </c>
      <c r="H43" s="233">
        <v>88</v>
      </c>
      <c r="I43" s="446">
        <f>H43/B43*100</f>
        <v>16.761904761904763</v>
      </c>
      <c r="J43" s="233">
        <v>94</v>
      </c>
      <c r="K43" s="446">
        <f>J43/B43*100</f>
        <v>17.904761904761905</v>
      </c>
      <c r="L43" s="233">
        <v>80</v>
      </c>
      <c r="M43" s="446">
        <f>L43/B43*100</f>
        <v>15.238095238095239</v>
      </c>
      <c r="N43" s="233">
        <v>12</v>
      </c>
      <c r="O43" s="446">
        <f>N43/B43*100</f>
        <v>2.2857142857142856</v>
      </c>
      <c r="P43" s="272">
        <v>18</v>
      </c>
      <c r="Q43" s="485">
        <f>P43/B43*100</f>
        <v>3.428571428571429</v>
      </c>
      <c r="R43" s="272">
        <v>24</v>
      </c>
      <c r="S43" s="485">
        <f>R43/B43*100</f>
        <v>4.571428571428571</v>
      </c>
      <c r="T43" s="272">
        <v>99</v>
      </c>
      <c r="U43" s="485">
        <f>T43/B43*100</f>
        <v>18.857142857142858</v>
      </c>
      <c r="V43" s="37"/>
    </row>
    <row r="44" spans="1:22" s="22" customFormat="1" ht="13.5">
      <c r="A44" s="200" t="s">
        <v>330</v>
      </c>
      <c r="B44" s="285">
        <v>517</v>
      </c>
      <c r="C44" s="446">
        <v>100</v>
      </c>
      <c r="D44" s="233">
        <v>1</v>
      </c>
      <c r="E44" s="446">
        <f>D44/B44*100</f>
        <v>0.19342359767891684</v>
      </c>
      <c r="F44" s="233">
        <v>109</v>
      </c>
      <c r="G44" s="446">
        <f>F44/B44*100</f>
        <v>21.08317214700193</v>
      </c>
      <c r="H44" s="233">
        <v>82</v>
      </c>
      <c r="I44" s="446">
        <f>H44/B44*100</f>
        <v>15.860735009671178</v>
      </c>
      <c r="J44" s="233">
        <v>91</v>
      </c>
      <c r="K44" s="446">
        <f>J44/B44*100</f>
        <v>17.60154738878143</v>
      </c>
      <c r="L44" s="233">
        <v>84</v>
      </c>
      <c r="M44" s="446">
        <f>L44/B44*100</f>
        <v>16.247582205029012</v>
      </c>
      <c r="N44" s="233">
        <v>13</v>
      </c>
      <c r="O44" s="446">
        <f>N44/B44*100</f>
        <v>2.5145067698259185</v>
      </c>
      <c r="P44" s="272">
        <v>19</v>
      </c>
      <c r="Q44" s="485">
        <f>P44/B44*100</f>
        <v>3.67504835589942</v>
      </c>
      <c r="R44" s="272">
        <v>24</v>
      </c>
      <c r="S44" s="485">
        <f>R44/B44*100</f>
        <v>4.642166344294004</v>
      </c>
      <c r="T44" s="272">
        <v>95</v>
      </c>
      <c r="U44" s="485">
        <f>T44/B44*100</f>
        <v>18.3752417794971</v>
      </c>
      <c r="V44" s="37"/>
    </row>
    <row r="45" spans="1:22" s="22" customFormat="1" ht="15" customHeight="1">
      <c r="A45" s="201" t="s">
        <v>331</v>
      </c>
      <c r="B45" s="281">
        <v>520</v>
      </c>
      <c r="C45" s="444">
        <v>100</v>
      </c>
      <c r="D45" s="229">
        <v>2</v>
      </c>
      <c r="E45" s="444">
        <f>D45/B45*100</f>
        <v>0.38461538461538464</v>
      </c>
      <c r="F45" s="229">
        <v>113</v>
      </c>
      <c r="G45" s="444">
        <f>F45/B45*100</f>
        <v>21.73076923076923</v>
      </c>
      <c r="H45" s="229">
        <v>84</v>
      </c>
      <c r="I45" s="444">
        <f>H45/B45*100</f>
        <v>16.153846153846153</v>
      </c>
      <c r="J45" s="229">
        <v>91</v>
      </c>
      <c r="K45" s="444">
        <f>J45/B45*100</f>
        <v>17.5</v>
      </c>
      <c r="L45" s="229">
        <v>81</v>
      </c>
      <c r="M45" s="444">
        <f>L45/B45*100</f>
        <v>15.576923076923077</v>
      </c>
      <c r="N45" s="229">
        <v>14</v>
      </c>
      <c r="O45" s="444">
        <f>N45/B45*100</f>
        <v>2.6923076923076925</v>
      </c>
      <c r="P45" s="229">
        <v>20</v>
      </c>
      <c r="Q45" s="489">
        <f>P45/B45*100</f>
        <v>3.8461538461538463</v>
      </c>
      <c r="R45" s="229">
        <v>26</v>
      </c>
      <c r="S45" s="489">
        <f>R45/B45*100</f>
        <v>5</v>
      </c>
      <c r="T45" s="229">
        <v>90</v>
      </c>
      <c r="U45" s="489">
        <f>T45/B45*100</f>
        <v>17.307692307692307</v>
      </c>
      <c r="V45" s="37"/>
    </row>
    <row r="46" ht="19.5" customHeight="1">
      <c r="A46" s="30" t="s">
        <v>374</v>
      </c>
    </row>
    <row r="47" ht="13.5">
      <c r="A47" s="52"/>
    </row>
  </sheetData>
  <sheetProtection/>
  <mergeCells count="21">
    <mergeCell ref="I5:I6"/>
    <mergeCell ref="K5:K6"/>
    <mergeCell ref="A4:A6"/>
    <mergeCell ref="B4:C4"/>
    <mergeCell ref="D4:E4"/>
    <mergeCell ref="F4:G4"/>
    <mergeCell ref="H4:I4"/>
    <mergeCell ref="L4:M4"/>
    <mergeCell ref="J4:K4"/>
    <mergeCell ref="C5:C6"/>
    <mergeCell ref="E5:E6"/>
    <mergeCell ref="G5:G6"/>
    <mergeCell ref="P4:Q4"/>
    <mergeCell ref="R4:S4"/>
    <mergeCell ref="T4:U4"/>
    <mergeCell ref="M5:M6"/>
    <mergeCell ref="O5:O6"/>
    <mergeCell ref="Q5:Q6"/>
    <mergeCell ref="S5:S6"/>
    <mergeCell ref="U5:U6"/>
    <mergeCell ref="N4:O4"/>
  </mergeCells>
  <printOptions/>
  <pageMargins left="0.41" right="0.2" top="0.56" bottom="0.53" header="0.5" footer="0.5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6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1.88671875" style="33" customWidth="1"/>
    <col min="2" max="2" width="11.77734375" style="33" customWidth="1"/>
    <col min="3" max="3" width="8.88671875" style="33" customWidth="1"/>
    <col min="4" max="4" width="11.77734375" style="33" customWidth="1"/>
    <col min="5" max="5" width="8.88671875" style="33" customWidth="1"/>
    <col min="6" max="6" width="11.77734375" style="33" customWidth="1"/>
    <col min="7" max="7" width="8.88671875" style="33" customWidth="1"/>
    <col min="8" max="8" width="11.77734375" style="33" customWidth="1"/>
    <col min="9" max="9" width="8.88671875" style="33" customWidth="1"/>
    <col min="10" max="10" width="11.77734375" style="33" customWidth="1"/>
    <col min="11" max="11" width="8.21484375" style="33" customWidth="1"/>
    <col min="12" max="12" width="11.21484375" style="31" bestFit="1" customWidth="1"/>
    <col min="13" max="13" width="8.88671875" style="46" customWidth="1"/>
    <col min="14" max="16384" width="8.88671875" style="33" customWidth="1"/>
  </cols>
  <sheetData>
    <row r="1" spans="2:13" s="16" customFormat="1" ht="18.75">
      <c r="B1" s="34" t="s">
        <v>424</v>
      </c>
      <c r="C1" s="34"/>
      <c r="D1" s="34"/>
      <c r="E1" s="34"/>
      <c r="H1" s="17"/>
      <c r="I1" s="17"/>
      <c r="J1" s="17"/>
      <c r="M1" s="35"/>
    </row>
    <row r="2" spans="1:13" s="16" customFormat="1" ht="15" customHeight="1">
      <c r="A2" s="17"/>
      <c r="B2" s="17"/>
      <c r="H2" s="17"/>
      <c r="I2" s="17"/>
      <c r="J2" s="17"/>
      <c r="M2" s="35"/>
    </row>
    <row r="3" spans="1:13" s="16" customFormat="1" ht="17.25" customHeight="1">
      <c r="A3" s="18" t="s">
        <v>183</v>
      </c>
      <c r="B3" s="17"/>
      <c r="C3" s="17"/>
      <c r="D3" s="17"/>
      <c r="E3" s="17"/>
      <c r="F3" s="17"/>
      <c r="G3" s="17"/>
      <c r="H3" s="17"/>
      <c r="I3" s="17"/>
      <c r="J3" s="17"/>
      <c r="M3" s="35"/>
    </row>
    <row r="4" spans="1:13" s="16" customFormat="1" ht="19.5" customHeight="1">
      <c r="A4" s="629" t="s">
        <v>423</v>
      </c>
      <c r="B4" s="630">
        <v>1990</v>
      </c>
      <c r="C4" s="630"/>
      <c r="D4" s="627">
        <v>1995</v>
      </c>
      <c r="E4" s="631"/>
      <c r="F4" s="630">
        <v>2000</v>
      </c>
      <c r="G4" s="630"/>
      <c r="H4" s="627">
        <v>2005</v>
      </c>
      <c r="I4" s="628"/>
      <c r="J4" s="627">
        <v>2010</v>
      </c>
      <c r="K4" s="628"/>
      <c r="L4" s="627">
        <v>2013</v>
      </c>
      <c r="M4" s="628"/>
    </row>
    <row r="5" spans="1:13" s="16" customFormat="1" ht="19.5" customHeight="1">
      <c r="A5" s="629"/>
      <c r="B5" s="19" t="s">
        <v>422</v>
      </c>
      <c r="C5" s="19" t="s">
        <v>421</v>
      </c>
      <c r="D5" s="19" t="s">
        <v>422</v>
      </c>
      <c r="E5" s="19" t="s">
        <v>421</v>
      </c>
      <c r="F5" s="19" t="s">
        <v>422</v>
      </c>
      <c r="G5" s="19" t="s">
        <v>421</v>
      </c>
      <c r="H5" s="19" t="s">
        <v>422</v>
      </c>
      <c r="I5" s="19" t="s">
        <v>421</v>
      </c>
      <c r="J5" s="19" t="s">
        <v>422</v>
      </c>
      <c r="K5" s="24" t="s">
        <v>421</v>
      </c>
      <c r="L5" s="19" t="s">
        <v>422</v>
      </c>
      <c r="M5" s="241" t="s">
        <v>421</v>
      </c>
    </row>
    <row r="6" spans="1:13" s="22" customFormat="1" ht="15" customHeight="1">
      <c r="A6" s="205" t="s">
        <v>184</v>
      </c>
      <c r="B6" s="240">
        <v>2227979</v>
      </c>
      <c r="C6" s="238">
        <v>100</v>
      </c>
      <c r="D6" s="240">
        <v>2445288</v>
      </c>
      <c r="E6" s="36">
        <v>100</v>
      </c>
      <c r="F6" s="240">
        <v>2473990</v>
      </c>
      <c r="G6" s="238">
        <v>100</v>
      </c>
      <c r="H6" s="240">
        <v>2456016</v>
      </c>
      <c r="I6" s="238">
        <v>100</v>
      </c>
      <c r="J6" s="239">
        <v>2431774</v>
      </c>
      <c r="K6" s="238">
        <v>100</v>
      </c>
      <c r="L6" s="37">
        <f>SUM(L8:L26)</f>
        <v>2501588</v>
      </c>
      <c r="M6" s="231">
        <f>SUM(M8:M26)</f>
        <v>100</v>
      </c>
    </row>
    <row r="7" spans="1:13" s="22" customFormat="1" ht="8.25" customHeight="1">
      <c r="A7" s="234"/>
      <c r="B7" s="25"/>
      <c r="C7" s="26"/>
      <c r="D7" s="25"/>
      <c r="E7" s="26"/>
      <c r="F7" s="25"/>
      <c r="G7" s="26"/>
      <c r="H7" s="25"/>
      <c r="I7" s="26"/>
      <c r="J7" s="25"/>
      <c r="K7" s="38"/>
      <c r="L7" s="37"/>
      <c r="M7" s="231"/>
    </row>
    <row r="8" spans="1:13" s="22" customFormat="1" ht="15" customHeight="1">
      <c r="A8" s="232" t="s">
        <v>420</v>
      </c>
      <c r="B8" s="25">
        <v>162833</v>
      </c>
      <c r="C8" s="26">
        <v>7.3085518310540625</v>
      </c>
      <c r="D8" s="25">
        <v>182912</v>
      </c>
      <c r="E8" s="26">
        <v>7.480182293455822</v>
      </c>
      <c r="F8" s="25">
        <v>161080</v>
      </c>
      <c r="G8" s="26">
        <v>6.510939817865068</v>
      </c>
      <c r="H8" s="25">
        <v>116387</v>
      </c>
      <c r="I8" s="26">
        <v>4.7388534928111214</v>
      </c>
      <c r="J8" s="25">
        <v>101667</v>
      </c>
      <c r="K8" s="26">
        <v>4.180775022678917</v>
      </c>
      <c r="L8" s="37">
        <f aca="true" t="shared" si="0" ref="L8:L26">L30+L52</f>
        <v>102513</v>
      </c>
      <c r="M8" s="231">
        <f aca="true" t="shared" si="1" ref="M8:M26">L8/$L$6*100</f>
        <v>4.097917003119619</v>
      </c>
    </row>
    <row r="9" spans="1:13" s="22" customFormat="1" ht="15" customHeight="1">
      <c r="A9" s="232" t="s">
        <v>419</v>
      </c>
      <c r="B9" s="25">
        <v>195327</v>
      </c>
      <c r="C9" s="26">
        <v>8.767003638723704</v>
      </c>
      <c r="D9" s="25">
        <v>167673</v>
      </c>
      <c r="E9" s="26">
        <v>6.856983717255391</v>
      </c>
      <c r="F9" s="25">
        <v>182301</v>
      </c>
      <c r="G9" s="26">
        <v>7.36870399637832</v>
      </c>
      <c r="H9" s="25">
        <v>163193</v>
      </c>
      <c r="I9" s="26">
        <v>6.644622836333314</v>
      </c>
      <c r="J9" s="25">
        <v>118717</v>
      </c>
      <c r="K9" s="26">
        <v>4.881909256370041</v>
      </c>
      <c r="L9" s="37">
        <f t="shared" si="0"/>
        <v>108592</v>
      </c>
      <c r="M9" s="231">
        <f t="shared" si="1"/>
        <v>4.340922645935302</v>
      </c>
    </row>
    <row r="10" spans="1:13" s="22" customFormat="1" ht="15" customHeight="1">
      <c r="A10" s="232" t="s">
        <v>185</v>
      </c>
      <c r="B10" s="25">
        <v>208828</v>
      </c>
      <c r="C10" s="26">
        <v>9.37297882969274</v>
      </c>
      <c r="D10" s="25">
        <v>208435</v>
      </c>
      <c r="E10" s="26">
        <v>8.523944827766709</v>
      </c>
      <c r="F10" s="25">
        <v>170647</v>
      </c>
      <c r="G10" s="26">
        <v>6.897643078589646</v>
      </c>
      <c r="H10" s="25">
        <v>187170</v>
      </c>
      <c r="I10" s="26">
        <v>7.620878691344031</v>
      </c>
      <c r="J10" s="25">
        <v>167820</v>
      </c>
      <c r="K10" s="26">
        <v>6.901134727158034</v>
      </c>
      <c r="L10" s="37">
        <f t="shared" si="0"/>
        <v>142330</v>
      </c>
      <c r="M10" s="231">
        <f t="shared" si="1"/>
        <v>5.689585974988687</v>
      </c>
    </row>
    <row r="11" spans="1:13" s="22" customFormat="1" ht="15" customHeight="1">
      <c r="A11" s="232" t="s">
        <v>186</v>
      </c>
      <c r="B11" s="25">
        <v>243083</v>
      </c>
      <c r="C11" s="26">
        <v>10.91047087966269</v>
      </c>
      <c r="D11" s="25">
        <v>225175</v>
      </c>
      <c r="E11" s="26">
        <v>9.208526766581278</v>
      </c>
      <c r="F11" s="25">
        <v>210431</v>
      </c>
      <c r="G11" s="26">
        <v>8.505733652925032</v>
      </c>
      <c r="H11" s="25">
        <v>174165</v>
      </c>
      <c r="I11" s="26">
        <v>7.09136259698634</v>
      </c>
      <c r="J11" s="25">
        <v>185952</v>
      </c>
      <c r="K11" s="26">
        <v>7.646763227174894</v>
      </c>
      <c r="L11" s="37">
        <f t="shared" si="0"/>
        <v>180415</v>
      </c>
      <c r="M11" s="231">
        <f t="shared" si="1"/>
        <v>7.212018925578473</v>
      </c>
    </row>
    <row r="12" spans="1:13" s="22" customFormat="1" ht="15" customHeight="1">
      <c r="A12" s="232" t="s">
        <v>187</v>
      </c>
      <c r="B12" s="25">
        <v>248475</v>
      </c>
      <c r="C12" s="26">
        <v>11.15248393274802</v>
      </c>
      <c r="D12" s="25">
        <v>259636</v>
      </c>
      <c r="E12" s="26">
        <v>10.617808618044174</v>
      </c>
      <c r="F12" s="25">
        <v>223873</v>
      </c>
      <c r="G12" s="26">
        <v>9.04906648773843</v>
      </c>
      <c r="H12" s="25">
        <v>201912</v>
      </c>
      <c r="I12" s="26">
        <v>8.221119080657454</v>
      </c>
      <c r="J12" s="25">
        <v>162748</v>
      </c>
      <c r="K12" s="26">
        <v>6.692562713475842</v>
      </c>
      <c r="L12" s="37">
        <f t="shared" si="0"/>
        <v>176322</v>
      </c>
      <c r="M12" s="231">
        <f t="shared" si="1"/>
        <v>7.048402854506818</v>
      </c>
    </row>
    <row r="13" spans="1:13" s="22" customFormat="1" ht="15" customHeight="1">
      <c r="A13" s="232" t="s">
        <v>188</v>
      </c>
      <c r="B13" s="25">
        <v>230087</v>
      </c>
      <c r="C13" s="26">
        <v>10.327161970557173</v>
      </c>
      <c r="D13" s="25">
        <v>237163</v>
      </c>
      <c r="E13" s="26">
        <v>9.698775767925905</v>
      </c>
      <c r="F13" s="25">
        <v>224109</v>
      </c>
      <c r="G13" s="26">
        <v>9.05860573405713</v>
      </c>
      <c r="H13" s="25">
        <v>189361</v>
      </c>
      <c r="I13" s="26">
        <v>7.710088207894411</v>
      </c>
      <c r="J13" s="25">
        <v>169158</v>
      </c>
      <c r="K13" s="26">
        <v>6.956156287549748</v>
      </c>
      <c r="L13" s="37">
        <f t="shared" si="0"/>
        <v>146225</v>
      </c>
      <c r="M13" s="231">
        <f t="shared" si="1"/>
        <v>5.845287073650817</v>
      </c>
    </row>
    <row r="14" spans="1:13" s="22" customFormat="1" ht="15" customHeight="1">
      <c r="A14" s="232" t="s">
        <v>189</v>
      </c>
      <c r="B14" s="25">
        <v>216568</v>
      </c>
      <c r="C14" s="26">
        <v>9.720378872511814</v>
      </c>
      <c r="D14" s="25">
        <v>230290</v>
      </c>
      <c r="E14" s="26">
        <v>9.417704581219063</v>
      </c>
      <c r="F14" s="25">
        <v>216870</v>
      </c>
      <c r="G14" s="26">
        <v>8.76600147939159</v>
      </c>
      <c r="H14" s="25">
        <v>203585</v>
      </c>
      <c r="I14" s="26">
        <v>8.289237529397203</v>
      </c>
      <c r="J14" s="25">
        <v>174275</v>
      </c>
      <c r="K14" s="26">
        <v>7.1665788021419745</v>
      </c>
      <c r="L14" s="37">
        <f t="shared" si="0"/>
        <v>183825</v>
      </c>
      <c r="M14" s="231">
        <f t="shared" si="1"/>
        <v>7.348332339298078</v>
      </c>
    </row>
    <row r="15" spans="1:13" s="22" customFormat="1" ht="15" customHeight="1">
      <c r="A15" s="232" t="s">
        <v>190</v>
      </c>
      <c r="B15" s="25">
        <v>173322</v>
      </c>
      <c r="C15" s="26">
        <v>7.77933723791831</v>
      </c>
      <c r="D15" s="25">
        <v>227719</v>
      </c>
      <c r="E15" s="26">
        <v>9.312563591691449</v>
      </c>
      <c r="F15" s="25">
        <v>226003</v>
      </c>
      <c r="G15" s="26">
        <v>9.13516222781822</v>
      </c>
      <c r="H15" s="25">
        <v>214342</v>
      </c>
      <c r="I15" s="26">
        <v>8.727223275418401</v>
      </c>
      <c r="J15" s="25">
        <v>201620</v>
      </c>
      <c r="K15" s="26">
        <v>8.291066521806714</v>
      </c>
      <c r="L15" s="37">
        <f t="shared" si="0"/>
        <v>183694</v>
      </c>
      <c r="M15" s="231">
        <f t="shared" si="1"/>
        <v>7.343095665633189</v>
      </c>
    </row>
    <row r="16" spans="1:13" s="22" customFormat="1" ht="15" customHeight="1">
      <c r="A16" s="232" t="s">
        <v>191</v>
      </c>
      <c r="B16" s="25">
        <v>139513</v>
      </c>
      <c r="C16" s="26">
        <v>6.261863329950597</v>
      </c>
      <c r="D16" s="25">
        <v>176898</v>
      </c>
      <c r="E16" s="26">
        <v>7.234239893215031</v>
      </c>
      <c r="F16" s="25">
        <v>221066</v>
      </c>
      <c r="G16" s="26">
        <v>8.935606045295252</v>
      </c>
      <c r="H16" s="25">
        <v>223674</v>
      </c>
      <c r="I16" s="26">
        <v>9.107188226786796</v>
      </c>
      <c r="J16" s="25">
        <v>217539</v>
      </c>
      <c r="K16" s="26">
        <v>8.945691499292288</v>
      </c>
      <c r="L16" s="37">
        <f t="shared" si="0"/>
        <v>226719</v>
      </c>
      <c r="M16" s="231">
        <f t="shared" si="1"/>
        <v>9.063003180379821</v>
      </c>
    </row>
    <row r="17" spans="1:13" s="22" customFormat="1" ht="15" customHeight="1">
      <c r="A17" s="232" t="s">
        <v>192</v>
      </c>
      <c r="B17" s="25">
        <v>111877</v>
      </c>
      <c r="C17" s="26">
        <v>5.021456665435356</v>
      </c>
      <c r="D17" s="25">
        <v>140539</v>
      </c>
      <c r="E17" s="26">
        <v>5.747339372703747</v>
      </c>
      <c r="F17" s="25">
        <v>168045</v>
      </c>
      <c r="G17" s="26">
        <v>6.792468845872457</v>
      </c>
      <c r="H17" s="25">
        <v>210783</v>
      </c>
      <c r="I17" s="26">
        <v>8.582313796001328</v>
      </c>
      <c r="J17" s="25">
        <v>219070</v>
      </c>
      <c r="K17" s="26">
        <v>9.00864965247593</v>
      </c>
      <c r="L17" s="37">
        <f t="shared" si="0"/>
        <v>224025</v>
      </c>
      <c r="M17" s="231">
        <f t="shared" si="1"/>
        <v>8.955311586080523</v>
      </c>
    </row>
    <row r="18" spans="1:13" s="22" customFormat="1" ht="15" customHeight="1">
      <c r="A18" s="232" t="s">
        <v>193</v>
      </c>
      <c r="B18" s="25">
        <v>96832</v>
      </c>
      <c r="C18" s="26">
        <v>4.346181000808356</v>
      </c>
      <c r="D18" s="25">
        <v>110609</v>
      </c>
      <c r="E18" s="26">
        <v>4.5233526684791325</v>
      </c>
      <c r="F18" s="25">
        <v>131249</v>
      </c>
      <c r="G18" s="26">
        <v>5.30515483086027</v>
      </c>
      <c r="H18" s="25">
        <v>157087</v>
      </c>
      <c r="I18" s="26">
        <v>6.396008820789441</v>
      </c>
      <c r="J18" s="25">
        <v>200207</v>
      </c>
      <c r="K18" s="26">
        <v>8.232960793231609</v>
      </c>
      <c r="L18" s="37">
        <f t="shared" si="0"/>
        <v>227212</v>
      </c>
      <c r="M18" s="231">
        <f t="shared" si="1"/>
        <v>9.082710662187377</v>
      </c>
    </row>
    <row r="19" spans="1:13" s="22" customFormat="1" ht="15" customHeight="1">
      <c r="A19" s="232" t="s">
        <v>194</v>
      </c>
      <c r="B19" s="25">
        <v>71960</v>
      </c>
      <c r="C19" s="26">
        <v>3.229832956235225</v>
      </c>
      <c r="D19" s="25">
        <v>96492</v>
      </c>
      <c r="E19" s="26">
        <v>3.9460382580702147</v>
      </c>
      <c r="F19" s="25">
        <v>102887</v>
      </c>
      <c r="G19" s="26">
        <v>4.158747610135853</v>
      </c>
      <c r="H19" s="25">
        <v>122302</v>
      </c>
      <c r="I19" s="26">
        <v>4.9796906860541625</v>
      </c>
      <c r="J19" s="25">
        <v>148331</v>
      </c>
      <c r="K19" s="26">
        <v>6.099703344143</v>
      </c>
      <c r="L19" s="37">
        <f t="shared" si="0"/>
        <v>179790</v>
      </c>
      <c r="M19" s="231">
        <f t="shared" si="1"/>
        <v>7.1870347954979</v>
      </c>
    </row>
    <row r="20" spans="1:13" s="22" customFormat="1" ht="15" customHeight="1">
      <c r="A20" s="232" t="s">
        <v>195</v>
      </c>
      <c r="B20" s="25">
        <v>47037</v>
      </c>
      <c r="C20" s="26">
        <v>2.1111958416125107</v>
      </c>
      <c r="D20" s="25">
        <v>70548</v>
      </c>
      <c r="E20" s="26">
        <v>2.8850589378429046</v>
      </c>
      <c r="F20" s="25">
        <v>88193</v>
      </c>
      <c r="G20" s="26">
        <v>3.5648082651910475</v>
      </c>
      <c r="H20" s="25">
        <v>95533</v>
      </c>
      <c r="I20" s="26">
        <v>3.8897547898710756</v>
      </c>
      <c r="J20" s="25">
        <v>113154</v>
      </c>
      <c r="K20" s="26">
        <v>4.653146221647242</v>
      </c>
      <c r="L20" s="37">
        <f t="shared" si="0"/>
        <v>130680</v>
      </c>
      <c r="M20" s="231">
        <f t="shared" si="1"/>
        <v>5.22388179028681</v>
      </c>
    </row>
    <row r="21" spans="1:13" s="22" customFormat="1" ht="15" customHeight="1">
      <c r="A21" s="232" t="s">
        <v>196</v>
      </c>
      <c r="B21" s="25">
        <v>35271</v>
      </c>
      <c r="C21" s="26">
        <v>1.5830939160557618</v>
      </c>
      <c r="D21" s="25">
        <v>45600</v>
      </c>
      <c r="E21" s="26">
        <v>1.8648110161257079</v>
      </c>
      <c r="F21" s="25">
        <v>63752</v>
      </c>
      <c r="G21" s="26">
        <v>2.5768899631768925</v>
      </c>
      <c r="H21" s="25">
        <v>80557</v>
      </c>
      <c r="I21" s="26">
        <v>3.279986775330454</v>
      </c>
      <c r="J21" s="25">
        <v>89508</v>
      </c>
      <c r="K21" s="26">
        <v>3.6807696767873987</v>
      </c>
      <c r="L21" s="37">
        <f t="shared" si="0"/>
        <v>94589</v>
      </c>
      <c r="M21" s="231">
        <f t="shared" si="1"/>
        <v>3.781158208306084</v>
      </c>
    </row>
    <row r="22" spans="1:13" s="22" customFormat="1" ht="15" customHeight="1">
      <c r="A22" s="232" t="s">
        <v>197</v>
      </c>
      <c r="B22" s="25">
        <v>22952</v>
      </c>
      <c r="C22" s="26">
        <v>1.0301712897652984</v>
      </c>
      <c r="D22" s="25">
        <v>32134</v>
      </c>
      <c r="E22" s="26">
        <v>1.3141192366706906</v>
      </c>
      <c r="F22" s="25">
        <v>39789</v>
      </c>
      <c r="G22" s="26">
        <v>1.608292677011629</v>
      </c>
      <c r="H22" s="25">
        <v>57278</v>
      </c>
      <c r="I22" s="26">
        <v>2.33215093061283</v>
      </c>
      <c r="J22" s="25">
        <v>74175</v>
      </c>
      <c r="K22" s="26">
        <v>3.05024233337473</v>
      </c>
      <c r="L22" s="37">
        <f t="shared" si="0"/>
        <v>86649</v>
      </c>
      <c r="M22" s="231">
        <f t="shared" si="1"/>
        <v>3.463759819762487</v>
      </c>
    </row>
    <row r="23" spans="1:13" s="22" customFormat="1" ht="15" customHeight="1">
      <c r="A23" s="232" t="s">
        <v>198</v>
      </c>
      <c r="B23" s="25">
        <v>13995</v>
      </c>
      <c r="C23" s="26">
        <v>0.6281477518414671</v>
      </c>
      <c r="D23" s="25">
        <v>18612</v>
      </c>
      <c r="E23" s="26">
        <v>0.7611373384239403</v>
      </c>
      <c r="F23" s="25">
        <v>24902</v>
      </c>
      <c r="G23" s="26">
        <v>1.0065521687638186</v>
      </c>
      <c r="H23" s="25">
        <v>32541</v>
      </c>
      <c r="I23" s="26">
        <v>1.3249506517872849</v>
      </c>
      <c r="J23" s="25">
        <v>48893</v>
      </c>
      <c r="K23" s="26">
        <v>2.010589799874495</v>
      </c>
      <c r="L23" s="37">
        <f t="shared" si="0"/>
        <v>58111</v>
      </c>
      <c r="M23" s="231">
        <f t="shared" si="1"/>
        <v>2.3229644529794675</v>
      </c>
    </row>
    <row r="24" spans="1:13" s="22" customFormat="1" ht="15" customHeight="1">
      <c r="A24" s="232" t="s">
        <v>199</v>
      </c>
      <c r="B24" s="25">
        <v>7167</v>
      </c>
      <c r="C24" s="26">
        <v>0.3216816675561125</v>
      </c>
      <c r="D24" s="25">
        <v>9951</v>
      </c>
      <c r="E24" s="26">
        <v>0.4069459302953272</v>
      </c>
      <c r="F24" s="25">
        <v>12182</v>
      </c>
      <c r="G24" s="26">
        <v>0.49240296040000164</v>
      </c>
      <c r="H24" s="25">
        <v>17430</v>
      </c>
      <c r="I24" s="26">
        <v>0.7096859303848183</v>
      </c>
      <c r="J24" s="25">
        <v>24970</v>
      </c>
      <c r="K24" s="26">
        <v>1.026822393857324</v>
      </c>
      <c r="L24" s="37">
        <f t="shared" si="0"/>
        <v>30873</v>
      </c>
      <c r="M24" s="231">
        <f t="shared" si="1"/>
        <v>1.2341360767640395</v>
      </c>
    </row>
    <row r="25" spans="1:13" s="22" customFormat="1" ht="15" customHeight="1">
      <c r="A25" s="232" t="s">
        <v>200</v>
      </c>
      <c r="B25" s="25">
        <v>2848</v>
      </c>
      <c r="C25" s="235">
        <v>0.12782885296495164</v>
      </c>
      <c r="D25" s="25">
        <v>4891</v>
      </c>
      <c r="E25" s="235">
        <v>0.20001733947085168</v>
      </c>
      <c r="F25" s="25">
        <v>6493</v>
      </c>
      <c r="G25" s="235">
        <v>0.26245053536998936</v>
      </c>
      <c r="H25" s="25">
        <v>8716</v>
      </c>
      <c r="I25" s="26">
        <v>0.3548836815395339</v>
      </c>
      <c r="J25" s="25">
        <v>13970</v>
      </c>
      <c r="K25" s="26">
        <v>0.5744777269598245</v>
      </c>
      <c r="L25" s="37">
        <f t="shared" si="0"/>
        <v>19024</v>
      </c>
      <c r="M25" s="231">
        <f t="shared" si="1"/>
        <v>0.7604769450445077</v>
      </c>
    </row>
    <row r="26" spans="1:13" s="38" customFormat="1" ht="15" customHeight="1">
      <c r="A26" s="232" t="s">
        <v>418</v>
      </c>
      <c r="B26" s="27">
        <v>4</v>
      </c>
      <c r="C26" s="235">
        <v>0.004769623159349876</v>
      </c>
      <c r="D26" s="27">
        <v>11</v>
      </c>
      <c r="E26" s="237">
        <v>0.0004498447626619033</v>
      </c>
      <c r="F26" s="25">
        <v>118</v>
      </c>
      <c r="G26" s="235">
        <v>0.004769623159349876</v>
      </c>
      <c r="H26" s="236">
        <v>0</v>
      </c>
      <c r="I26" s="39">
        <v>0</v>
      </c>
      <c r="J26" s="236">
        <v>0</v>
      </c>
      <c r="K26" s="39">
        <v>0</v>
      </c>
      <c r="L26" s="37">
        <f t="shared" si="0"/>
        <v>0</v>
      </c>
      <c r="M26" s="231">
        <f t="shared" si="1"/>
        <v>0</v>
      </c>
    </row>
    <row r="27" spans="1:13" s="38" customFormat="1" ht="15" customHeight="1">
      <c r="A27" s="234"/>
      <c r="B27" s="25"/>
      <c r="C27" s="26"/>
      <c r="D27" s="25"/>
      <c r="E27" s="26"/>
      <c r="F27" s="25"/>
      <c r="G27" s="26"/>
      <c r="H27" s="25"/>
      <c r="I27" s="26"/>
      <c r="J27" s="25"/>
      <c r="K27" s="26"/>
      <c r="L27" s="27"/>
      <c r="M27" s="237"/>
    </row>
    <row r="28" spans="1:13" s="22" customFormat="1" ht="15" customHeight="1">
      <c r="A28" s="232" t="s">
        <v>201</v>
      </c>
      <c r="B28" s="25">
        <v>1112689</v>
      </c>
      <c r="C28" s="235">
        <v>100</v>
      </c>
      <c r="D28" s="25">
        <v>1231609</v>
      </c>
      <c r="E28" s="235">
        <v>100</v>
      </c>
      <c r="F28" s="25">
        <v>1243681</v>
      </c>
      <c r="G28" s="235">
        <v>100</v>
      </c>
      <c r="H28" s="25">
        <v>1227168</v>
      </c>
      <c r="I28" s="235">
        <v>100</v>
      </c>
      <c r="J28" s="25">
        <v>1204428</v>
      </c>
      <c r="K28" s="235">
        <v>100</v>
      </c>
      <c r="L28" s="37">
        <f>SUM(L30:L48)</f>
        <v>1246071</v>
      </c>
      <c r="M28" s="231">
        <f>SUM(M30:M48)</f>
        <v>100</v>
      </c>
    </row>
    <row r="29" spans="1:13" s="22" customFormat="1" ht="15" customHeight="1">
      <c r="A29" s="234"/>
      <c r="B29" s="25"/>
      <c r="C29" s="26"/>
      <c r="D29" s="25"/>
      <c r="E29" s="26"/>
      <c r="F29" s="25"/>
      <c r="G29" s="26"/>
      <c r="H29" s="25"/>
      <c r="I29" s="26"/>
      <c r="J29" s="25"/>
      <c r="K29" s="26"/>
      <c r="L29" s="37"/>
      <c r="M29" s="231"/>
    </row>
    <row r="30" spans="1:13" s="22" customFormat="1" ht="15" customHeight="1">
      <c r="A30" s="232" t="s">
        <v>202</v>
      </c>
      <c r="B30" s="25">
        <v>90537</v>
      </c>
      <c r="C30" s="26">
        <v>8.136774965870968</v>
      </c>
      <c r="D30" s="25">
        <v>100805</v>
      </c>
      <c r="E30" s="26">
        <v>8.18482164388211</v>
      </c>
      <c r="F30" s="25">
        <v>86183</v>
      </c>
      <c r="G30" s="26">
        <v>6.929670872193111</v>
      </c>
      <c r="H30" s="25">
        <v>61406</v>
      </c>
      <c r="I30" s="26">
        <v>5.0038788495136775</v>
      </c>
      <c r="J30" s="25">
        <v>52769</v>
      </c>
      <c r="K30" s="26">
        <v>4.381249854702813</v>
      </c>
      <c r="L30" s="177">
        <v>52756</v>
      </c>
      <c r="M30" s="231">
        <f aca="true" t="shared" si="2" ref="M30:M48">L30/$L$28*100</f>
        <v>4.233787641314179</v>
      </c>
    </row>
    <row r="31" spans="1:13" s="22" customFormat="1" ht="15" customHeight="1">
      <c r="A31" s="232" t="s">
        <v>203</v>
      </c>
      <c r="B31" s="25">
        <v>103023</v>
      </c>
      <c r="C31" s="26">
        <v>9.25892140571175</v>
      </c>
      <c r="D31" s="25">
        <v>93394</v>
      </c>
      <c r="E31" s="26">
        <v>7.583088463952439</v>
      </c>
      <c r="F31" s="25">
        <v>100692</v>
      </c>
      <c r="G31" s="26">
        <v>8.096288356901809</v>
      </c>
      <c r="H31" s="25">
        <v>87135</v>
      </c>
      <c r="I31" s="26">
        <v>7.100494797778299</v>
      </c>
      <c r="J31" s="25">
        <v>62518</v>
      </c>
      <c r="K31" s="26">
        <v>5.190679725147539</v>
      </c>
      <c r="L31" s="177">
        <v>56569</v>
      </c>
      <c r="M31" s="231">
        <f t="shared" si="2"/>
        <v>4.539789466250318</v>
      </c>
    </row>
    <row r="32" spans="1:13" s="22" customFormat="1" ht="15" customHeight="1">
      <c r="A32" s="232" t="s">
        <v>185</v>
      </c>
      <c r="B32" s="25">
        <v>109840</v>
      </c>
      <c r="C32" s="26">
        <v>9.871581367300298</v>
      </c>
      <c r="D32" s="25">
        <v>110274</v>
      </c>
      <c r="E32" s="26">
        <v>8.95365331042563</v>
      </c>
      <c r="F32" s="25">
        <v>95477</v>
      </c>
      <c r="G32" s="26">
        <v>7.6769686117259965</v>
      </c>
      <c r="H32" s="25">
        <v>103046</v>
      </c>
      <c r="I32" s="26">
        <v>8.397057289629457</v>
      </c>
      <c r="J32" s="25">
        <v>89432</v>
      </c>
      <c r="K32" s="26">
        <v>7.425267429850519</v>
      </c>
      <c r="L32" s="177">
        <v>75472</v>
      </c>
      <c r="M32" s="231">
        <f t="shared" si="2"/>
        <v>6.0567977266142945</v>
      </c>
    </row>
    <row r="33" spans="1:13" s="22" customFormat="1" ht="15" customHeight="1">
      <c r="A33" s="232" t="s">
        <v>186</v>
      </c>
      <c r="B33" s="25">
        <v>123288</v>
      </c>
      <c r="C33" s="26">
        <v>11.080185029239976</v>
      </c>
      <c r="D33" s="25">
        <v>117345</v>
      </c>
      <c r="E33" s="26">
        <v>9.527780326386052</v>
      </c>
      <c r="F33" s="25">
        <v>110687</v>
      </c>
      <c r="G33" s="26">
        <v>8.899951032459288</v>
      </c>
      <c r="H33" s="25">
        <v>96585</v>
      </c>
      <c r="I33" s="26">
        <v>7.870560510052413</v>
      </c>
      <c r="J33" s="25">
        <v>101944</v>
      </c>
      <c r="K33" s="26">
        <v>8.464100801376254</v>
      </c>
      <c r="L33" s="177">
        <v>97107</v>
      </c>
      <c r="M33" s="231">
        <f t="shared" si="2"/>
        <v>7.793055130887405</v>
      </c>
    </row>
    <row r="34" spans="1:13" s="22" customFormat="1" ht="15" customHeight="1">
      <c r="A34" s="232" t="s">
        <v>187</v>
      </c>
      <c r="B34" s="25">
        <v>120605</v>
      </c>
      <c r="C34" s="26">
        <v>10.839057454508852</v>
      </c>
      <c r="D34" s="25">
        <v>129250</v>
      </c>
      <c r="E34" s="26">
        <v>10.494402038309236</v>
      </c>
      <c r="F34" s="25">
        <v>114971</v>
      </c>
      <c r="G34" s="26">
        <v>9.244412353328546</v>
      </c>
      <c r="H34" s="25">
        <v>105665</v>
      </c>
      <c r="I34" s="26">
        <v>8.610475501316852</v>
      </c>
      <c r="J34" s="25">
        <v>90988</v>
      </c>
      <c r="K34" s="26">
        <v>7.554457385580542</v>
      </c>
      <c r="L34" s="177">
        <v>98210</v>
      </c>
      <c r="M34" s="231">
        <f t="shared" si="2"/>
        <v>7.88157336138952</v>
      </c>
    </row>
    <row r="35" spans="1:13" s="22" customFormat="1" ht="15" customHeight="1">
      <c r="A35" s="232" t="s">
        <v>188</v>
      </c>
      <c r="B35" s="25">
        <v>113995</v>
      </c>
      <c r="C35" s="26">
        <v>10.245001073974848</v>
      </c>
      <c r="D35" s="25">
        <v>119033</v>
      </c>
      <c r="E35" s="26">
        <v>9.664836811033371</v>
      </c>
      <c r="F35" s="25">
        <v>110314</v>
      </c>
      <c r="G35" s="26">
        <v>8.869959418854192</v>
      </c>
      <c r="H35" s="25">
        <v>94343</v>
      </c>
      <c r="I35" s="26">
        <v>7.68786343842082</v>
      </c>
      <c r="J35" s="25">
        <v>84504</v>
      </c>
      <c r="K35" s="26">
        <v>7.016110552062887</v>
      </c>
      <c r="L35" s="177">
        <v>78740</v>
      </c>
      <c r="M35" s="231">
        <f t="shared" si="2"/>
        <v>6.319062075917023</v>
      </c>
    </row>
    <row r="36" spans="1:13" s="22" customFormat="1" ht="15" customHeight="1">
      <c r="A36" s="232" t="s">
        <v>189</v>
      </c>
      <c r="B36" s="25">
        <v>109192</v>
      </c>
      <c r="C36" s="26">
        <v>9.813344070086071</v>
      </c>
      <c r="D36" s="25">
        <v>115874</v>
      </c>
      <c r="E36" s="26">
        <v>9.408343069919106</v>
      </c>
      <c r="F36" s="25">
        <v>108302</v>
      </c>
      <c r="G36" s="26">
        <v>8.70818159962241</v>
      </c>
      <c r="H36" s="25">
        <v>99748</v>
      </c>
      <c r="I36" s="26">
        <v>8.128308430467548</v>
      </c>
      <c r="J36" s="25">
        <v>85967</v>
      </c>
      <c r="K36" s="26">
        <v>7.137579000156091</v>
      </c>
      <c r="L36" s="177">
        <v>91477</v>
      </c>
      <c r="M36" s="231">
        <f t="shared" si="2"/>
        <v>7.341234969756941</v>
      </c>
    </row>
    <row r="37" spans="1:13" s="22" customFormat="1" ht="15" customHeight="1">
      <c r="A37" s="232" t="s">
        <v>190</v>
      </c>
      <c r="B37" s="25">
        <v>86553</v>
      </c>
      <c r="C37" s="26">
        <v>7.7787234348501695</v>
      </c>
      <c r="D37" s="25">
        <v>114062</v>
      </c>
      <c r="E37" s="26">
        <v>9.261218454883002</v>
      </c>
      <c r="F37" s="25">
        <v>111612</v>
      </c>
      <c r="G37" s="26">
        <v>8.974327017941096</v>
      </c>
      <c r="H37" s="25">
        <v>104879</v>
      </c>
      <c r="I37" s="26">
        <v>8.546425591280085</v>
      </c>
      <c r="J37" s="25">
        <v>97863</v>
      </c>
      <c r="K37" s="26">
        <v>8.125267761958375</v>
      </c>
      <c r="L37" s="177">
        <v>91574</v>
      </c>
      <c r="M37" s="231">
        <f t="shared" si="2"/>
        <v>7.349019437897199</v>
      </c>
    </row>
    <row r="38" spans="1:13" s="22" customFormat="1" ht="15" customHeight="1">
      <c r="A38" s="232" t="s">
        <v>191</v>
      </c>
      <c r="B38" s="25">
        <v>70783</v>
      </c>
      <c r="C38" s="26">
        <v>6.361436124559513</v>
      </c>
      <c r="D38" s="25">
        <v>89001</v>
      </c>
      <c r="E38" s="26">
        <v>7.22640058654979</v>
      </c>
      <c r="F38" s="25">
        <v>110287</v>
      </c>
      <c r="G38" s="26">
        <v>8.86778844414283</v>
      </c>
      <c r="H38" s="25">
        <v>110111</v>
      </c>
      <c r="I38" s="26">
        <v>8.972773084043913</v>
      </c>
      <c r="J38" s="25">
        <v>105723</v>
      </c>
      <c r="K38" s="26">
        <v>8.77785969771543</v>
      </c>
      <c r="L38" s="177">
        <v>111115</v>
      </c>
      <c r="M38" s="237">
        <f t="shared" si="2"/>
        <v>8.917228633039368</v>
      </c>
    </row>
    <row r="39" spans="1:13" s="22" customFormat="1" ht="15" customHeight="1">
      <c r="A39" s="232" t="s">
        <v>192</v>
      </c>
      <c r="B39" s="25">
        <v>55983</v>
      </c>
      <c r="C39" s="26">
        <v>5.031325015345708</v>
      </c>
      <c r="D39" s="25">
        <v>70858</v>
      </c>
      <c r="E39" s="26">
        <v>5.753286960390838</v>
      </c>
      <c r="F39" s="25">
        <v>83573</v>
      </c>
      <c r="G39" s="26">
        <v>6.7198099834282266</v>
      </c>
      <c r="H39" s="25">
        <v>104530</v>
      </c>
      <c r="I39" s="26">
        <v>8.517986127408799</v>
      </c>
      <c r="J39" s="25">
        <v>107258</v>
      </c>
      <c r="K39" s="26">
        <v>8.905306087204881</v>
      </c>
      <c r="L39" s="177">
        <v>110740</v>
      </c>
      <c r="M39" s="231">
        <f t="shared" si="2"/>
        <v>8.887134039713628</v>
      </c>
    </row>
    <row r="40" spans="1:13" s="22" customFormat="1" ht="15" customHeight="1">
      <c r="A40" s="232" t="s">
        <v>193</v>
      </c>
      <c r="B40" s="25">
        <v>47604</v>
      </c>
      <c r="C40" s="26">
        <v>4.278284408311756</v>
      </c>
      <c r="D40" s="25">
        <v>54714</v>
      </c>
      <c r="E40" s="26">
        <v>4.442481339451076</v>
      </c>
      <c r="F40" s="25">
        <v>65427</v>
      </c>
      <c r="G40" s="26">
        <v>5.2607541644521385</v>
      </c>
      <c r="H40" s="25">
        <v>76926</v>
      </c>
      <c r="I40" s="26">
        <v>6.268579363216772</v>
      </c>
      <c r="J40" s="25">
        <v>98394</v>
      </c>
      <c r="K40" s="26">
        <v>8.1693550797557</v>
      </c>
      <c r="L40" s="177">
        <v>112204</v>
      </c>
      <c r="M40" s="231">
        <f t="shared" si="2"/>
        <v>9.004623332057323</v>
      </c>
    </row>
    <row r="41" spans="1:13" s="38" customFormat="1" ht="15" customHeight="1">
      <c r="A41" s="232" t="s">
        <v>194</v>
      </c>
      <c r="B41" s="25">
        <v>34021</v>
      </c>
      <c r="C41" s="26">
        <v>3.0575479761191136</v>
      </c>
      <c r="D41" s="25">
        <v>46372</v>
      </c>
      <c r="E41" s="26">
        <v>3.765155987005616</v>
      </c>
      <c r="F41" s="25">
        <v>49891</v>
      </c>
      <c r="G41" s="26">
        <v>4.011559234240935</v>
      </c>
      <c r="H41" s="25">
        <v>59951</v>
      </c>
      <c r="I41" s="26">
        <v>4.885313176354012</v>
      </c>
      <c r="J41" s="25">
        <v>71571</v>
      </c>
      <c r="K41" s="26">
        <v>5.942322828761869</v>
      </c>
      <c r="L41" s="177">
        <v>88788</v>
      </c>
      <c r="M41" s="231">
        <f t="shared" si="2"/>
        <v>7.1254366725491565</v>
      </c>
    </row>
    <row r="42" spans="1:13" s="38" customFormat="1" ht="15" customHeight="1">
      <c r="A42" s="232" t="s">
        <v>195</v>
      </c>
      <c r="B42" s="25">
        <v>19441</v>
      </c>
      <c r="C42" s="26">
        <v>1.7472087887990266</v>
      </c>
      <c r="D42" s="25">
        <v>31942</v>
      </c>
      <c r="E42" s="26">
        <v>2.5935179103108212</v>
      </c>
      <c r="F42" s="25">
        <v>41150</v>
      </c>
      <c r="G42" s="26">
        <v>3.3087262730555502</v>
      </c>
      <c r="H42" s="25">
        <v>44998</v>
      </c>
      <c r="I42" s="26">
        <v>3.6668166053873636</v>
      </c>
      <c r="J42" s="25">
        <v>54023</v>
      </c>
      <c r="K42" s="26">
        <v>4.48536566735413</v>
      </c>
      <c r="L42" s="177">
        <v>62552</v>
      </c>
      <c r="M42" s="231">
        <f t="shared" si="2"/>
        <v>5.019938671231414</v>
      </c>
    </row>
    <row r="43" spans="1:13" s="22" customFormat="1" ht="15" customHeight="1">
      <c r="A43" s="232" t="s">
        <v>196</v>
      </c>
      <c r="B43" s="25">
        <v>13512</v>
      </c>
      <c r="C43" s="26">
        <v>1.2143554937633068</v>
      </c>
      <c r="D43" s="25">
        <v>17815</v>
      </c>
      <c r="E43" s="26">
        <v>1.4464817973886193</v>
      </c>
      <c r="F43" s="25">
        <v>27561</v>
      </c>
      <c r="G43" s="26">
        <v>2.216082741474703</v>
      </c>
      <c r="H43" s="25">
        <v>36042</v>
      </c>
      <c r="I43" s="26">
        <v>2.9370061800829226</v>
      </c>
      <c r="J43" s="25">
        <v>40516</v>
      </c>
      <c r="K43" s="26">
        <v>3.3639204668108014</v>
      </c>
      <c r="L43" s="177">
        <v>43749</v>
      </c>
      <c r="M43" s="231">
        <f t="shared" si="2"/>
        <v>3.510955635754303</v>
      </c>
    </row>
    <row r="44" spans="1:13" s="22" customFormat="1" ht="15" customHeight="1">
      <c r="A44" s="232" t="s">
        <v>197</v>
      </c>
      <c r="B44" s="25">
        <v>7886</v>
      </c>
      <c r="C44" s="26">
        <v>0.7087335275175722</v>
      </c>
      <c r="D44" s="25">
        <v>11445</v>
      </c>
      <c r="E44" s="26">
        <v>0.9292721959647908</v>
      </c>
      <c r="F44" s="25">
        <v>14589</v>
      </c>
      <c r="G44" s="26">
        <v>1.173050002371991</v>
      </c>
      <c r="H44" s="25">
        <v>23542</v>
      </c>
      <c r="I44" s="26">
        <v>1.9184007405668988</v>
      </c>
      <c r="J44" s="25">
        <v>31426</v>
      </c>
      <c r="K44" s="26">
        <v>2.609205365534511</v>
      </c>
      <c r="L44" s="177">
        <v>37487</v>
      </c>
      <c r="M44" s="231">
        <f t="shared" si="2"/>
        <v>3.0084160533388546</v>
      </c>
    </row>
    <row r="45" spans="1:13" s="22" customFormat="1" ht="15" customHeight="1">
      <c r="A45" s="232" t="s">
        <v>198</v>
      </c>
      <c r="B45" s="25">
        <v>4065</v>
      </c>
      <c r="C45" s="26">
        <v>0.3653311931725756</v>
      </c>
      <c r="D45" s="25">
        <v>5856</v>
      </c>
      <c r="E45" s="26">
        <v>0.4754755770703202</v>
      </c>
      <c r="F45" s="25">
        <v>8102</v>
      </c>
      <c r="G45" s="26">
        <v>0.6514532263498437</v>
      </c>
      <c r="H45" s="25">
        <v>11145</v>
      </c>
      <c r="I45" s="26">
        <v>0.908188609872487</v>
      </c>
      <c r="J45" s="25">
        <v>18491</v>
      </c>
      <c r="K45" s="26">
        <v>1.5352515883058182</v>
      </c>
      <c r="L45" s="177">
        <v>22843</v>
      </c>
      <c r="M45" s="231">
        <f t="shared" si="2"/>
        <v>1.8332021209064333</v>
      </c>
    </row>
    <row r="46" spans="1:13" s="22" customFormat="1" ht="15" customHeight="1">
      <c r="A46" s="232" t="s">
        <v>199</v>
      </c>
      <c r="B46" s="25">
        <v>1804</v>
      </c>
      <c r="C46" s="26">
        <v>0.16212975952849357</v>
      </c>
      <c r="D46" s="25">
        <v>2589</v>
      </c>
      <c r="E46" s="26">
        <v>0.2102128191658229</v>
      </c>
      <c r="F46" s="25">
        <v>3369</v>
      </c>
      <c r="G46" s="26">
        <v>0.27088940009536205</v>
      </c>
      <c r="H46" s="25">
        <v>5111</v>
      </c>
      <c r="I46" s="26">
        <v>0.4164873921093119</v>
      </c>
      <c r="J46" s="25">
        <v>7598</v>
      </c>
      <c r="K46" s="26">
        <v>0.6308388712318213</v>
      </c>
      <c r="L46" s="177">
        <v>9929</v>
      </c>
      <c r="M46" s="231">
        <f t="shared" si="2"/>
        <v>0.7968245790167656</v>
      </c>
    </row>
    <row r="47" spans="1:13" s="38" customFormat="1" ht="15" customHeight="1">
      <c r="A47" s="232" t="s">
        <v>200</v>
      </c>
      <c r="B47" s="25">
        <v>554</v>
      </c>
      <c r="C47" s="235">
        <v>0.04978929422327353</v>
      </c>
      <c r="D47" s="25">
        <v>973</v>
      </c>
      <c r="E47" s="235">
        <v>0.07900234571199138</v>
      </c>
      <c r="F47" s="25">
        <v>1422</v>
      </c>
      <c r="G47" s="235">
        <v>0.1143380014650059</v>
      </c>
      <c r="H47" s="25">
        <v>2005</v>
      </c>
      <c r="I47" s="26">
        <v>0.16338431249837024</v>
      </c>
      <c r="J47" s="25">
        <v>3443</v>
      </c>
      <c r="K47" s="26">
        <v>0.2858618364900185</v>
      </c>
      <c r="L47" s="177">
        <v>4759</v>
      </c>
      <c r="M47" s="231">
        <f t="shared" si="2"/>
        <v>0.38192045236587646</v>
      </c>
    </row>
    <row r="48" spans="1:13" s="38" customFormat="1" ht="15" customHeight="1">
      <c r="A48" s="232" t="s">
        <v>418</v>
      </c>
      <c r="B48" s="27">
        <v>3</v>
      </c>
      <c r="C48" s="237">
        <v>0.0005683621993668445</v>
      </c>
      <c r="D48" s="27">
        <v>7</v>
      </c>
      <c r="E48" s="237">
        <v>0.0005683621993668445</v>
      </c>
      <c r="F48" s="27">
        <v>72</v>
      </c>
      <c r="G48" s="235">
        <v>0.005789265896962324</v>
      </c>
      <c r="H48" s="27">
        <v>0</v>
      </c>
      <c r="I48" s="27">
        <v>0</v>
      </c>
      <c r="J48" s="236">
        <v>0</v>
      </c>
      <c r="K48" s="236">
        <v>0</v>
      </c>
      <c r="L48" s="233">
        <v>0</v>
      </c>
      <c r="M48" s="231">
        <f t="shared" si="2"/>
        <v>0</v>
      </c>
    </row>
    <row r="49" spans="1:13" s="22" customFormat="1" ht="15" customHeight="1">
      <c r="A49" s="234"/>
      <c r="B49" s="25"/>
      <c r="C49" s="26"/>
      <c r="D49" s="25"/>
      <c r="E49" s="26"/>
      <c r="F49" s="25"/>
      <c r="G49" s="26"/>
      <c r="H49" s="25"/>
      <c r="I49" s="26"/>
      <c r="J49" s="25"/>
      <c r="K49" s="26"/>
      <c r="L49" s="233"/>
      <c r="M49" s="231"/>
    </row>
    <row r="50" spans="1:13" s="22" customFormat="1" ht="15" customHeight="1">
      <c r="A50" s="232" t="s">
        <v>204</v>
      </c>
      <c r="B50" s="25">
        <v>1115290</v>
      </c>
      <c r="C50" s="235">
        <v>100</v>
      </c>
      <c r="D50" s="25">
        <v>1213679</v>
      </c>
      <c r="E50" s="235">
        <v>100</v>
      </c>
      <c r="F50" s="25">
        <v>1230309</v>
      </c>
      <c r="G50" s="235">
        <v>100</v>
      </c>
      <c r="H50" s="25">
        <v>1228848</v>
      </c>
      <c r="I50" s="235">
        <v>100</v>
      </c>
      <c r="J50" s="25">
        <v>1227346</v>
      </c>
      <c r="K50" s="235">
        <v>100</v>
      </c>
      <c r="L50" s="233">
        <f>SUM(L52:L70)</f>
        <v>1255517</v>
      </c>
      <c r="M50" s="231">
        <f>SUM(M52:M70)</f>
        <v>100</v>
      </c>
    </row>
    <row r="51" spans="1:13" s="22" customFormat="1" ht="15" customHeight="1">
      <c r="A51" s="234"/>
      <c r="B51" s="25"/>
      <c r="C51" s="26"/>
      <c r="D51" s="25"/>
      <c r="E51" s="26"/>
      <c r="F51" s="25"/>
      <c r="G51" s="26"/>
      <c r="H51" s="25"/>
      <c r="I51" s="26"/>
      <c r="J51" s="25"/>
      <c r="K51" s="26"/>
      <c r="L51" s="233"/>
      <c r="M51" s="231"/>
    </row>
    <row r="52" spans="1:13" s="22" customFormat="1" ht="15" customHeight="1">
      <c r="A52" s="232" t="s">
        <v>202</v>
      </c>
      <c r="B52" s="25">
        <v>72296</v>
      </c>
      <c r="C52" s="26">
        <v>6.4822602193151555</v>
      </c>
      <c r="D52" s="25">
        <v>82107</v>
      </c>
      <c r="E52" s="26">
        <v>6.765133120042449</v>
      </c>
      <c r="F52" s="25">
        <v>74897</v>
      </c>
      <c r="G52" s="26">
        <v>6.0876576534838</v>
      </c>
      <c r="H52" s="25">
        <v>54981</v>
      </c>
      <c r="I52" s="26">
        <v>4.474190461310105</v>
      </c>
      <c r="J52" s="25">
        <v>48898</v>
      </c>
      <c r="K52" s="26">
        <v>3.9840436193216906</v>
      </c>
      <c r="L52" s="177">
        <v>49757</v>
      </c>
      <c r="M52" s="231">
        <f aca="true" t="shared" si="3" ref="M52:M70">L52/$L$50*100</f>
        <v>3.963068600425163</v>
      </c>
    </row>
    <row r="53" spans="1:13" s="22" customFormat="1" ht="15" customHeight="1">
      <c r="A53" s="232" t="s">
        <v>203</v>
      </c>
      <c r="B53" s="25">
        <v>92304</v>
      </c>
      <c r="C53" s="26">
        <v>8.276233087358445</v>
      </c>
      <c r="D53" s="25">
        <v>74279</v>
      </c>
      <c r="E53" s="26">
        <v>6.120152033610205</v>
      </c>
      <c r="F53" s="25">
        <v>81609</v>
      </c>
      <c r="G53" s="26">
        <v>6.633211656583835</v>
      </c>
      <c r="H53" s="25">
        <v>76058</v>
      </c>
      <c r="I53" s="26">
        <v>6.189374112990378</v>
      </c>
      <c r="J53" s="25">
        <v>56199</v>
      </c>
      <c r="K53" s="26">
        <v>4.578904400226179</v>
      </c>
      <c r="L53" s="177">
        <v>52023</v>
      </c>
      <c r="M53" s="231">
        <f t="shared" si="3"/>
        <v>4.143552018809781</v>
      </c>
    </row>
    <row r="54" spans="1:13" s="22" customFormat="1" ht="15" customHeight="1">
      <c r="A54" s="232" t="s">
        <v>185</v>
      </c>
      <c r="B54" s="25">
        <v>98988</v>
      </c>
      <c r="C54" s="26">
        <v>8.875539097454475</v>
      </c>
      <c r="D54" s="25">
        <v>98161</v>
      </c>
      <c r="E54" s="26">
        <v>8.087888148348945</v>
      </c>
      <c r="F54" s="25">
        <v>75170</v>
      </c>
      <c r="G54" s="26">
        <v>6.109847200987719</v>
      </c>
      <c r="H54" s="25">
        <v>84124</v>
      </c>
      <c r="I54" s="26">
        <v>6.845761233285158</v>
      </c>
      <c r="J54" s="25">
        <v>78388</v>
      </c>
      <c r="K54" s="26">
        <v>6.386789055408988</v>
      </c>
      <c r="L54" s="177">
        <v>66858</v>
      </c>
      <c r="M54" s="231">
        <f t="shared" si="3"/>
        <v>5.325136975445175</v>
      </c>
    </row>
    <row r="55" spans="1:13" s="22" customFormat="1" ht="15" customHeight="1">
      <c r="A55" s="232" t="s">
        <v>186</v>
      </c>
      <c r="B55" s="25">
        <v>119795</v>
      </c>
      <c r="C55" s="26">
        <v>10.74115252535215</v>
      </c>
      <c r="D55" s="25">
        <v>107830</v>
      </c>
      <c r="E55" s="26">
        <v>8.884556789727762</v>
      </c>
      <c r="F55" s="25">
        <v>99744</v>
      </c>
      <c r="G55" s="26">
        <v>8.107231597915646</v>
      </c>
      <c r="H55" s="25">
        <v>77580</v>
      </c>
      <c r="I55" s="26">
        <v>6.313229951955002</v>
      </c>
      <c r="J55" s="25">
        <v>84008</v>
      </c>
      <c r="K55" s="26">
        <v>6.844687643093309</v>
      </c>
      <c r="L55" s="177">
        <v>83308</v>
      </c>
      <c r="M55" s="231">
        <f t="shared" si="3"/>
        <v>6.635354200699791</v>
      </c>
    </row>
    <row r="56" spans="1:13" s="22" customFormat="1" ht="15" customHeight="1">
      <c r="A56" s="232" t="s">
        <v>187</v>
      </c>
      <c r="B56" s="25">
        <v>127870</v>
      </c>
      <c r="C56" s="26">
        <v>11.465179460050749</v>
      </c>
      <c r="D56" s="25">
        <v>130386</v>
      </c>
      <c r="E56" s="26">
        <v>10.743038315732578</v>
      </c>
      <c r="F56" s="25">
        <v>108902</v>
      </c>
      <c r="G56" s="26">
        <v>8.851597444219298</v>
      </c>
      <c r="H56" s="25">
        <v>96247</v>
      </c>
      <c r="I56" s="26">
        <v>7.832294962436364</v>
      </c>
      <c r="J56" s="25">
        <v>71760</v>
      </c>
      <c r="K56" s="26">
        <v>5.846762037762782</v>
      </c>
      <c r="L56" s="177">
        <v>78112</v>
      </c>
      <c r="M56" s="231">
        <f t="shared" si="3"/>
        <v>6.221500784139124</v>
      </c>
    </row>
    <row r="57" spans="1:13" s="22" customFormat="1" ht="15" customHeight="1">
      <c r="A57" s="232" t="s">
        <v>188</v>
      </c>
      <c r="B57" s="25">
        <v>116092</v>
      </c>
      <c r="C57" s="26">
        <v>10.409131257341139</v>
      </c>
      <c r="D57" s="25">
        <v>118130</v>
      </c>
      <c r="E57" s="26">
        <v>9.733216113980715</v>
      </c>
      <c r="F57" s="25">
        <v>113795</v>
      </c>
      <c r="G57" s="26">
        <v>9.249302411020322</v>
      </c>
      <c r="H57" s="25">
        <v>95018</v>
      </c>
      <c r="I57" s="26">
        <v>7.732282593127874</v>
      </c>
      <c r="J57" s="25">
        <v>84654</v>
      </c>
      <c r="K57" s="26">
        <v>6.897321537691897</v>
      </c>
      <c r="L57" s="177">
        <v>67485</v>
      </c>
      <c r="M57" s="231">
        <f t="shared" si="3"/>
        <v>5.375076562085579</v>
      </c>
    </row>
    <row r="58" spans="1:13" s="22" customFormat="1" ht="15" customHeight="1">
      <c r="A58" s="232" t="s">
        <v>189</v>
      </c>
      <c r="B58" s="25">
        <v>107376</v>
      </c>
      <c r="C58" s="26">
        <v>9.627630481758107</v>
      </c>
      <c r="D58" s="25">
        <v>114416</v>
      </c>
      <c r="E58" s="26">
        <v>9.427204392594748</v>
      </c>
      <c r="F58" s="25">
        <v>108568</v>
      </c>
      <c r="G58" s="26">
        <v>8.824449792694356</v>
      </c>
      <c r="H58" s="25">
        <v>103837</v>
      </c>
      <c r="I58" s="26">
        <v>8.44994661666862</v>
      </c>
      <c r="J58" s="25">
        <v>88308</v>
      </c>
      <c r="K58" s="26">
        <v>7.195037096303731</v>
      </c>
      <c r="L58" s="177">
        <v>92348</v>
      </c>
      <c r="M58" s="231">
        <f t="shared" si="3"/>
        <v>7.355376311113271</v>
      </c>
    </row>
    <row r="59" spans="1:13" s="22" customFormat="1" ht="15" customHeight="1">
      <c r="A59" s="232" t="s">
        <v>190</v>
      </c>
      <c r="B59" s="25">
        <v>86769</v>
      </c>
      <c r="C59" s="26">
        <v>7.779949609518601</v>
      </c>
      <c r="D59" s="25">
        <v>113657</v>
      </c>
      <c r="E59" s="26">
        <v>9.364667263749311</v>
      </c>
      <c r="F59" s="25">
        <v>114391</v>
      </c>
      <c r="G59" s="26">
        <v>9.297745525717522</v>
      </c>
      <c r="H59" s="25">
        <v>109463</v>
      </c>
      <c r="I59" s="26">
        <v>8.907773784878195</v>
      </c>
      <c r="J59" s="25">
        <v>103757</v>
      </c>
      <c r="K59" s="26">
        <v>8.45376935273346</v>
      </c>
      <c r="L59" s="177">
        <v>92120</v>
      </c>
      <c r="M59" s="231">
        <f t="shared" si="3"/>
        <v>7.337216461425851</v>
      </c>
    </row>
    <row r="60" spans="1:13" s="22" customFormat="1" ht="15" customHeight="1">
      <c r="A60" s="232" t="s">
        <v>191</v>
      </c>
      <c r="B60" s="25">
        <v>68730</v>
      </c>
      <c r="C60" s="26">
        <v>6.162522751929991</v>
      </c>
      <c r="D60" s="25">
        <v>87897</v>
      </c>
      <c r="E60" s="26">
        <v>7.242195012025421</v>
      </c>
      <c r="F60" s="25">
        <v>110779</v>
      </c>
      <c r="G60" s="26">
        <v>9.00416074335797</v>
      </c>
      <c r="H60" s="25">
        <v>113563</v>
      </c>
      <c r="I60" s="26">
        <v>9.241419606004973</v>
      </c>
      <c r="J60" s="25">
        <v>111816</v>
      </c>
      <c r="K60" s="26">
        <v>9.110389409343412</v>
      </c>
      <c r="L60" s="177">
        <v>115604</v>
      </c>
      <c r="M60" s="231">
        <f t="shared" si="3"/>
        <v>9.207680979230071</v>
      </c>
    </row>
    <row r="61" spans="1:13" s="22" customFormat="1" ht="15" customHeight="1">
      <c r="A61" s="232" t="s">
        <v>192</v>
      </c>
      <c r="B61" s="25">
        <v>55894</v>
      </c>
      <c r="C61" s="26">
        <v>5.011611329788665</v>
      </c>
      <c r="D61" s="25">
        <v>69681</v>
      </c>
      <c r="E61" s="26">
        <v>5.741303919734954</v>
      </c>
      <c r="F61" s="25">
        <v>84472</v>
      </c>
      <c r="G61" s="26">
        <v>6.865917423996735</v>
      </c>
      <c r="H61" s="25">
        <v>106253</v>
      </c>
      <c r="I61" s="26">
        <v>8.64655352004479</v>
      </c>
      <c r="J61" s="25">
        <v>111812</v>
      </c>
      <c r="K61" s="26">
        <v>9.11006350287531</v>
      </c>
      <c r="L61" s="177">
        <v>113285</v>
      </c>
      <c r="M61" s="231">
        <f t="shared" si="3"/>
        <v>9.022976192277762</v>
      </c>
    </row>
    <row r="62" spans="1:13" s="22" customFormat="1" ht="15" customHeight="1">
      <c r="A62" s="232" t="s">
        <v>193</v>
      </c>
      <c r="B62" s="25">
        <v>49228</v>
      </c>
      <c r="C62" s="26">
        <v>4.4139192497018715</v>
      </c>
      <c r="D62" s="25">
        <v>55895</v>
      </c>
      <c r="E62" s="26">
        <v>4.605418730982409</v>
      </c>
      <c r="F62" s="25">
        <v>65822</v>
      </c>
      <c r="G62" s="26">
        <v>5.35003807986449</v>
      </c>
      <c r="H62" s="25">
        <v>80161</v>
      </c>
      <c r="I62" s="26">
        <v>6.523264065205786</v>
      </c>
      <c r="J62" s="25">
        <v>101813</v>
      </c>
      <c r="K62" s="26">
        <v>8.295378809235537</v>
      </c>
      <c r="L62" s="177">
        <v>115008</v>
      </c>
      <c r="M62" s="231">
        <f t="shared" si="3"/>
        <v>9.160210494959447</v>
      </c>
    </row>
    <row r="63" spans="1:13" s="22" customFormat="1" ht="15" customHeight="1">
      <c r="A63" s="232" t="s">
        <v>194</v>
      </c>
      <c r="B63" s="25">
        <v>37939</v>
      </c>
      <c r="C63" s="26">
        <v>3.401716145576487</v>
      </c>
      <c r="D63" s="25">
        <v>50120</v>
      </c>
      <c r="E63" s="26">
        <v>4.129592750636701</v>
      </c>
      <c r="F63" s="25">
        <v>52996</v>
      </c>
      <c r="G63" s="26">
        <v>4.3075357491491975</v>
      </c>
      <c r="H63" s="25">
        <v>62351</v>
      </c>
      <c r="I63" s="26">
        <v>5.073939169042876</v>
      </c>
      <c r="J63" s="25">
        <v>76760</v>
      </c>
      <c r="K63" s="26">
        <v>6.254145122891182</v>
      </c>
      <c r="L63" s="177">
        <v>91002</v>
      </c>
      <c r="M63" s="231">
        <f t="shared" si="3"/>
        <v>7.248169479186661</v>
      </c>
    </row>
    <row r="64" spans="1:13" s="22" customFormat="1" ht="15" customHeight="1">
      <c r="A64" s="232" t="s">
        <v>195</v>
      </c>
      <c r="B64" s="25">
        <v>27596</v>
      </c>
      <c r="C64" s="26">
        <v>2.4743340297142447</v>
      </c>
      <c r="D64" s="25">
        <v>38606</v>
      </c>
      <c r="E64" s="26">
        <v>3.18090697787471</v>
      </c>
      <c r="F64" s="25">
        <v>47043</v>
      </c>
      <c r="G64" s="26">
        <v>3.8236735649336877</v>
      </c>
      <c r="H64" s="25">
        <v>50535</v>
      </c>
      <c r="I64" s="26">
        <v>4.1123881879614075</v>
      </c>
      <c r="J64" s="25">
        <v>59131</v>
      </c>
      <c r="K64" s="26">
        <v>4.817793841345472</v>
      </c>
      <c r="L64" s="177">
        <v>68128</v>
      </c>
      <c r="M64" s="231">
        <f t="shared" si="3"/>
        <v>5.426290524142644</v>
      </c>
    </row>
    <row r="65" spans="1:13" s="22" customFormat="1" ht="15" customHeight="1">
      <c r="A65" s="232" t="s">
        <v>196</v>
      </c>
      <c r="B65" s="25">
        <v>21759</v>
      </c>
      <c r="C65" s="26">
        <v>1.9509723928305645</v>
      </c>
      <c r="D65" s="25">
        <v>27785</v>
      </c>
      <c r="E65" s="26">
        <v>2.2893203227542047</v>
      </c>
      <c r="F65" s="25">
        <v>36191</v>
      </c>
      <c r="G65" s="26">
        <v>2.9416187315544304</v>
      </c>
      <c r="H65" s="25">
        <v>44515</v>
      </c>
      <c r="I65" s="26">
        <v>3.6224984701118443</v>
      </c>
      <c r="J65" s="25">
        <v>48992</v>
      </c>
      <c r="K65" s="26">
        <v>3.991702421322105</v>
      </c>
      <c r="L65" s="177">
        <v>50840</v>
      </c>
      <c r="M65" s="231">
        <f t="shared" si="3"/>
        <v>4.049327886440406</v>
      </c>
    </row>
    <row r="66" spans="1:13" s="22" customFormat="1" ht="15" customHeight="1">
      <c r="A66" s="232" t="s">
        <v>197</v>
      </c>
      <c r="B66" s="25">
        <v>15066</v>
      </c>
      <c r="C66" s="26">
        <v>1.3508594177299178</v>
      </c>
      <c r="D66" s="25">
        <v>20689</v>
      </c>
      <c r="E66" s="26">
        <v>1.7046517242203252</v>
      </c>
      <c r="F66" s="25">
        <v>25200</v>
      </c>
      <c r="G66" s="26">
        <v>2.0482659234387457</v>
      </c>
      <c r="H66" s="25">
        <v>33736</v>
      </c>
      <c r="I66" s="26">
        <v>2.7453354686665885</v>
      </c>
      <c r="J66" s="25">
        <v>42749</v>
      </c>
      <c r="K66" s="26">
        <v>3.483043901230786</v>
      </c>
      <c r="L66" s="177">
        <v>49162</v>
      </c>
      <c r="M66" s="231">
        <f t="shared" si="3"/>
        <v>3.9156777646180814</v>
      </c>
    </row>
    <row r="67" spans="1:13" s="22" customFormat="1" ht="15" customHeight="1">
      <c r="A67" s="232" t="s">
        <v>198</v>
      </c>
      <c r="B67" s="25">
        <v>9930</v>
      </c>
      <c r="C67" s="26">
        <v>0.8903513884281218</v>
      </c>
      <c r="D67" s="25">
        <v>12756</v>
      </c>
      <c r="E67" s="26">
        <v>1.0510192563272496</v>
      </c>
      <c r="F67" s="25">
        <v>16800</v>
      </c>
      <c r="G67" s="26">
        <v>1.3655106156258305</v>
      </c>
      <c r="H67" s="25">
        <v>21396</v>
      </c>
      <c r="I67" s="26">
        <v>1.7411429241045273</v>
      </c>
      <c r="J67" s="25">
        <v>30402</v>
      </c>
      <c r="K67" s="26">
        <v>2.477052110814717</v>
      </c>
      <c r="L67" s="177">
        <v>35268</v>
      </c>
      <c r="M67" s="231">
        <f t="shared" si="3"/>
        <v>2.8090420121750643</v>
      </c>
    </row>
    <row r="68" spans="1:13" s="22" customFormat="1" ht="15" customHeight="1">
      <c r="A68" s="232" t="s">
        <v>199</v>
      </c>
      <c r="B68" s="25">
        <v>5363</v>
      </c>
      <c r="C68" s="26">
        <v>0.48086147997381845</v>
      </c>
      <c r="D68" s="25">
        <v>7362</v>
      </c>
      <c r="E68" s="26">
        <v>0.6065854315679846</v>
      </c>
      <c r="F68" s="25">
        <v>8813</v>
      </c>
      <c r="G68" s="26">
        <v>0.7163241104470504</v>
      </c>
      <c r="H68" s="25">
        <v>12319</v>
      </c>
      <c r="I68" s="26">
        <v>1.002483626941656</v>
      </c>
      <c r="J68" s="25">
        <v>17372</v>
      </c>
      <c r="K68" s="26">
        <v>1.4154117909701094</v>
      </c>
      <c r="L68" s="177">
        <v>20944</v>
      </c>
      <c r="M68" s="231">
        <f t="shared" si="3"/>
        <v>1.6681574204092817</v>
      </c>
    </row>
    <row r="69" spans="1:13" s="38" customFormat="1" ht="15" customHeight="1">
      <c r="A69" s="232" t="s">
        <v>200</v>
      </c>
      <c r="B69" s="25">
        <v>2294</v>
      </c>
      <c r="C69" s="26">
        <v>0.2056864133992056</v>
      </c>
      <c r="D69" s="25">
        <v>3918</v>
      </c>
      <c r="E69" s="26">
        <v>0.32282011965272533</v>
      </c>
      <c r="F69" s="25">
        <v>5071</v>
      </c>
      <c r="G69" s="26">
        <v>0.4121728768951539</v>
      </c>
      <c r="H69" s="25">
        <v>6711</v>
      </c>
      <c r="I69" s="26">
        <v>0.5461212452638569</v>
      </c>
      <c r="J69" s="25">
        <v>10527</v>
      </c>
      <c r="K69" s="26">
        <v>0.8577043474293312</v>
      </c>
      <c r="L69" s="177">
        <v>14265</v>
      </c>
      <c r="M69" s="231">
        <f t="shared" si="3"/>
        <v>1.1361853324168452</v>
      </c>
    </row>
    <row r="70" spans="1:13" s="22" customFormat="1" ht="15" customHeight="1">
      <c r="A70" s="28" t="s">
        <v>418</v>
      </c>
      <c r="B70" s="29">
        <v>1</v>
      </c>
      <c r="C70" s="41">
        <v>0.003738898114213584</v>
      </c>
      <c r="D70" s="29">
        <v>4</v>
      </c>
      <c r="E70" s="41">
        <v>0.00032957643660308863</v>
      </c>
      <c r="F70" s="29">
        <v>46</v>
      </c>
      <c r="G70" s="41">
        <v>0.003738898114213584</v>
      </c>
      <c r="H70" s="29">
        <v>0</v>
      </c>
      <c r="I70" s="29">
        <v>0</v>
      </c>
      <c r="J70" s="230">
        <v>0</v>
      </c>
      <c r="K70" s="42">
        <v>0</v>
      </c>
      <c r="L70" s="229">
        <v>0</v>
      </c>
      <c r="M70" s="228">
        <f t="shared" si="3"/>
        <v>0</v>
      </c>
    </row>
    <row r="71" spans="1:13" s="16" customFormat="1" ht="16.5" customHeight="1">
      <c r="A71" s="30" t="s">
        <v>417</v>
      </c>
      <c r="B71" s="17"/>
      <c r="C71" s="43"/>
      <c r="D71" s="17"/>
      <c r="E71" s="43"/>
      <c r="F71" s="17"/>
      <c r="G71" s="43"/>
      <c r="H71" s="17"/>
      <c r="I71" s="43"/>
      <c r="L71" s="178"/>
      <c r="M71" s="35"/>
    </row>
    <row r="72" spans="1:13" s="16" customFormat="1" ht="16.5" customHeight="1">
      <c r="A72" s="30" t="s">
        <v>416</v>
      </c>
      <c r="B72" s="17"/>
      <c r="C72" s="43"/>
      <c r="D72" s="17"/>
      <c r="E72" s="43"/>
      <c r="F72" s="17"/>
      <c r="G72" s="43"/>
      <c r="H72" s="17"/>
      <c r="I72" s="43"/>
      <c r="L72" s="178"/>
      <c r="M72" s="35"/>
    </row>
    <row r="73" spans="1:13" s="16" customFormat="1" ht="14.25" customHeight="1">
      <c r="A73" s="30" t="s">
        <v>415</v>
      </c>
      <c r="B73" s="17"/>
      <c r="C73" s="43"/>
      <c r="D73" s="17"/>
      <c r="E73" s="43"/>
      <c r="F73" s="17"/>
      <c r="G73" s="43"/>
      <c r="H73" s="17"/>
      <c r="I73" s="43"/>
      <c r="L73" s="178"/>
      <c r="M73" s="35"/>
    </row>
    <row r="74" spans="12:13" ht="13.5">
      <c r="L74" s="178"/>
      <c r="M74" s="35"/>
    </row>
    <row r="75" spans="12:13" ht="13.5">
      <c r="L75" s="178"/>
      <c r="M75" s="35"/>
    </row>
    <row r="76" spans="12:13" ht="13.5">
      <c r="L76" s="178"/>
      <c r="M76" s="35"/>
    </row>
    <row r="77" spans="12:13" ht="13.5">
      <c r="L77" s="178"/>
      <c r="M77" s="35"/>
    </row>
    <row r="78" spans="12:13" ht="13.5">
      <c r="L78" s="178"/>
      <c r="M78" s="35"/>
    </row>
    <row r="79" spans="12:13" ht="13.5">
      <c r="L79" s="178"/>
      <c r="M79" s="35"/>
    </row>
    <row r="80" spans="12:13" ht="13.5">
      <c r="L80" s="178"/>
      <c r="M80" s="35"/>
    </row>
    <row r="81" spans="12:13" ht="13.5">
      <c r="L81" s="178"/>
      <c r="M81" s="35"/>
    </row>
    <row r="82" spans="12:13" ht="13.5">
      <c r="L82" s="178"/>
      <c r="M82" s="35"/>
    </row>
    <row r="83" spans="12:13" ht="13.5">
      <c r="L83" s="178"/>
      <c r="M83" s="35"/>
    </row>
    <row r="84" spans="12:13" ht="13.5">
      <c r="L84" s="178"/>
      <c r="M84" s="35"/>
    </row>
    <row r="85" spans="12:13" ht="13.5">
      <c r="L85" s="178"/>
      <c r="M85" s="35"/>
    </row>
    <row r="86" spans="12:13" ht="13.5">
      <c r="L86" s="178"/>
      <c r="M86" s="35"/>
    </row>
    <row r="87" spans="12:13" ht="13.5">
      <c r="L87" s="178"/>
      <c r="M87" s="35"/>
    </row>
    <row r="88" spans="12:13" ht="13.5">
      <c r="L88" s="178"/>
      <c r="M88" s="35"/>
    </row>
    <row r="89" spans="12:13" ht="13.5">
      <c r="L89" s="178"/>
      <c r="M89" s="35"/>
    </row>
    <row r="90" spans="12:13" ht="13.5">
      <c r="L90" s="178"/>
      <c r="M90" s="35"/>
    </row>
    <row r="91" spans="12:13" ht="13.5">
      <c r="L91" s="178"/>
      <c r="M91" s="35"/>
    </row>
    <row r="92" spans="12:13" ht="13.5">
      <c r="L92" s="178"/>
      <c r="M92" s="35"/>
    </row>
    <row r="93" spans="12:13" ht="13.5">
      <c r="L93" s="178"/>
      <c r="M93" s="35"/>
    </row>
    <row r="94" spans="12:13" ht="13.5">
      <c r="L94" s="178"/>
      <c r="M94" s="35"/>
    </row>
    <row r="95" spans="12:13" ht="13.5">
      <c r="L95" s="178"/>
      <c r="M95" s="35"/>
    </row>
    <row r="96" spans="12:13" ht="13.5">
      <c r="L96" s="178"/>
      <c r="M96" s="35"/>
    </row>
    <row r="97" spans="12:13" ht="13.5">
      <c r="L97" s="178"/>
      <c r="M97" s="35"/>
    </row>
    <row r="98" spans="12:13" ht="13.5">
      <c r="L98" s="178"/>
      <c r="M98" s="35"/>
    </row>
    <row r="99" spans="12:13" ht="13.5">
      <c r="L99" s="178"/>
      <c r="M99" s="35"/>
    </row>
    <row r="100" spans="12:13" ht="13.5">
      <c r="L100" s="178"/>
      <c r="M100" s="35"/>
    </row>
    <row r="101" spans="12:13" ht="13.5">
      <c r="L101" s="178"/>
      <c r="M101" s="35"/>
    </row>
    <row r="102" spans="12:13" ht="13.5">
      <c r="L102" s="178"/>
      <c r="M102" s="35"/>
    </row>
    <row r="103" spans="12:13" ht="13.5">
      <c r="L103" s="178"/>
      <c r="M103" s="35"/>
    </row>
    <row r="104" spans="12:13" ht="13.5">
      <c r="L104" s="178"/>
      <c r="M104" s="35"/>
    </row>
    <row r="105" ht="13.5">
      <c r="L105" s="178"/>
    </row>
    <row r="106" ht="13.5">
      <c r="L106" s="178"/>
    </row>
    <row r="107" ht="13.5">
      <c r="L107" s="178"/>
    </row>
    <row r="108" ht="13.5">
      <c r="L108" s="178"/>
    </row>
    <row r="109" ht="13.5">
      <c r="L109" s="178"/>
    </row>
    <row r="110" ht="13.5">
      <c r="L110" s="178"/>
    </row>
    <row r="111" ht="13.5">
      <c r="L111" s="178"/>
    </row>
    <row r="112" ht="13.5">
      <c r="L112" s="178"/>
    </row>
    <row r="113" s="33" customFormat="1" ht="13.5">
      <c r="L113" s="178"/>
    </row>
    <row r="114" s="33" customFormat="1" ht="13.5">
      <c r="L114" s="178"/>
    </row>
    <row r="115" s="33" customFormat="1" ht="13.5">
      <c r="L115" s="178"/>
    </row>
    <row r="116" s="33" customFormat="1" ht="13.5">
      <c r="L116" s="178"/>
    </row>
    <row r="117" s="33" customFormat="1" ht="13.5">
      <c r="L117" s="45"/>
    </row>
    <row r="118" s="33" customFormat="1" ht="13.5">
      <c r="L118" s="45"/>
    </row>
    <row r="119" s="33" customFormat="1" ht="13.5">
      <c r="L119" s="45"/>
    </row>
    <row r="120" s="33" customFormat="1" ht="13.5">
      <c r="L120" s="45"/>
    </row>
    <row r="121" s="33" customFormat="1" ht="13.5">
      <c r="L121" s="45"/>
    </row>
    <row r="122" s="33" customFormat="1" ht="13.5">
      <c r="L122" s="45"/>
    </row>
    <row r="123" s="33" customFormat="1" ht="13.5">
      <c r="L123" s="45"/>
    </row>
    <row r="124" s="33" customFormat="1" ht="13.5">
      <c r="L124" s="45"/>
    </row>
    <row r="125" s="33" customFormat="1" ht="13.5">
      <c r="L125" s="45"/>
    </row>
    <row r="126" s="33" customFormat="1" ht="13.5">
      <c r="L126" s="45"/>
    </row>
    <row r="127" s="33" customFormat="1" ht="13.5">
      <c r="L127" s="45"/>
    </row>
    <row r="128" s="33" customFormat="1" ht="13.5">
      <c r="L128" s="45"/>
    </row>
    <row r="129" s="33" customFormat="1" ht="13.5">
      <c r="L129" s="45"/>
    </row>
    <row r="130" s="33" customFormat="1" ht="13.5">
      <c r="L130" s="45"/>
    </row>
    <row r="131" s="33" customFormat="1" ht="13.5">
      <c r="L131" s="45"/>
    </row>
    <row r="132" s="33" customFormat="1" ht="13.5">
      <c r="L132" s="45"/>
    </row>
    <row r="133" s="33" customFormat="1" ht="13.5">
      <c r="L133" s="45"/>
    </row>
    <row r="134" s="33" customFormat="1" ht="13.5">
      <c r="L134" s="45"/>
    </row>
    <row r="135" s="33" customFormat="1" ht="13.5">
      <c r="L135" s="45"/>
    </row>
    <row r="136" s="33" customFormat="1" ht="13.5">
      <c r="L136" s="45"/>
    </row>
    <row r="137" s="33" customFormat="1" ht="13.5">
      <c r="L137" s="45"/>
    </row>
    <row r="138" s="33" customFormat="1" ht="13.5">
      <c r="L138" s="45"/>
    </row>
    <row r="139" s="33" customFormat="1" ht="13.5">
      <c r="L139" s="45"/>
    </row>
    <row r="140" s="33" customFormat="1" ht="13.5">
      <c r="L140" s="45"/>
    </row>
    <row r="141" s="33" customFormat="1" ht="13.5">
      <c r="L141" s="45"/>
    </row>
    <row r="142" s="33" customFormat="1" ht="13.5">
      <c r="L142" s="45"/>
    </row>
    <row r="143" s="33" customFormat="1" ht="13.5">
      <c r="L143" s="45"/>
    </row>
    <row r="144" s="33" customFormat="1" ht="13.5">
      <c r="L144" s="45"/>
    </row>
    <row r="145" s="33" customFormat="1" ht="13.5">
      <c r="L145" s="45"/>
    </row>
    <row r="146" s="33" customFormat="1" ht="13.5">
      <c r="L146" s="45"/>
    </row>
    <row r="147" s="33" customFormat="1" ht="13.5">
      <c r="L147" s="45"/>
    </row>
    <row r="148" s="33" customFormat="1" ht="13.5">
      <c r="L148" s="45"/>
    </row>
    <row r="149" s="33" customFormat="1" ht="13.5">
      <c r="L149" s="45"/>
    </row>
    <row r="150" s="33" customFormat="1" ht="13.5">
      <c r="L150" s="45"/>
    </row>
    <row r="151" s="33" customFormat="1" ht="13.5">
      <c r="L151" s="45"/>
    </row>
    <row r="152" s="33" customFormat="1" ht="13.5">
      <c r="L152" s="45"/>
    </row>
    <row r="153" s="33" customFormat="1" ht="13.5">
      <c r="L153" s="45"/>
    </row>
    <row r="154" s="33" customFormat="1" ht="13.5">
      <c r="L154" s="45"/>
    </row>
    <row r="155" s="33" customFormat="1" ht="13.5">
      <c r="L155" s="45"/>
    </row>
    <row r="156" s="33" customFormat="1" ht="13.5">
      <c r="L156" s="45"/>
    </row>
    <row r="157" s="33" customFormat="1" ht="13.5">
      <c r="L157" s="45"/>
    </row>
    <row r="158" s="33" customFormat="1" ht="13.5">
      <c r="L158" s="45"/>
    </row>
    <row r="159" s="33" customFormat="1" ht="13.5">
      <c r="L159" s="45"/>
    </row>
    <row r="160" s="33" customFormat="1" ht="13.5">
      <c r="L160" s="45"/>
    </row>
    <row r="161" s="33" customFormat="1" ht="13.5">
      <c r="L161" s="45"/>
    </row>
    <row r="162" s="33" customFormat="1" ht="13.5">
      <c r="L162" s="45"/>
    </row>
    <row r="163" s="33" customFormat="1" ht="13.5">
      <c r="L163" s="45"/>
    </row>
    <row r="164" s="33" customFormat="1" ht="13.5">
      <c r="L164" s="45"/>
    </row>
    <row r="165" s="33" customFormat="1" ht="13.5">
      <c r="L165" s="45"/>
    </row>
    <row r="166" s="33" customFormat="1" ht="13.5">
      <c r="L166" s="45"/>
    </row>
    <row r="167" s="33" customFormat="1" ht="13.5">
      <c r="L167" s="45"/>
    </row>
    <row r="168" s="33" customFormat="1" ht="13.5">
      <c r="L168" s="45"/>
    </row>
    <row r="169" s="33" customFormat="1" ht="13.5">
      <c r="L169" s="45"/>
    </row>
    <row r="170" s="33" customFormat="1" ht="13.5">
      <c r="L170" s="45"/>
    </row>
    <row r="171" s="33" customFormat="1" ht="13.5">
      <c r="L171" s="45"/>
    </row>
    <row r="172" s="33" customFormat="1" ht="13.5">
      <c r="L172" s="45"/>
    </row>
    <row r="173" s="33" customFormat="1" ht="13.5">
      <c r="L173" s="45"/>
    </row>
    <row r="174" s="33" customFormat="1" ht="13.5">
      <c r="L174" s="45"/>
    </row>
    <row r="175" s="33" customFormat="1" ht="13.5">
      <c r="L175" s="45"/>
    </row>
    <row r="176" s="33" customFormat="1" ht="13.5">
      <c r="L176" s="45"/>
    </row>
    <row r="177" s="33" customFormat="1" ht="13.5">
      <c r="L177" s="45"/>
    </row>
    <row r="178" s="33" customFormat="1" ht="13.5">
      <c r="L178" s="45"/>
    </row>
    <row r="179" s="33" customFormat="1" ht="13.5">
      <c r="L179" s="45"/>
    </row>
    <row r="180" s="33" customFormat="1" ht="13.5">
      <c r="L180" s="45"/>
    </row>
    <row r="181" s="33" customFormat="1" ht="13.5">
      <c r="L181" s="45"/>
    </row>
    <row r="182" s="33" customFormat="1" ht="13.5">
      <c r="L182" s="45"/>
    </row>
    <row r="183" s="33" customFormat="1" ht="13.5">
      <c r="L183" s="45"/>
    </row>
    <row r="184" s="33" customFormat="1" ht="13.5">
      <c r="L184" s="45"/>
    </row>
    <row r="185" s="33" customFormat="1" ht="13.5">
      <c r="L185" s="45"/>
    </row>
    <row r="186" s="33" customFormat="1" ht="13.5">
      <c r="L186" s="45"/>
    </row>
    <row r="187" s="33" customFormat="1" ht="13.5">
      <c r="L187" s="45"/>
    </row>
    <row r="188" s="33" customFormat="1" ht="13.5">
      <c r="L188" s="45"/>
    </row>
    <row r="189" s="33" customFormat="1" ht="13.5">
      <c r="L189" s="45"/>
    </row>
    <row r="190" s="33" customFormat="1" ht="13.5">
      <c r="L190" s="45"/>
    </row>
    <row r="191" s="33" customFormat="1" ht="13.5">
      <c r="L191" s="45"/>
    </row>
    <row r="192" s="33" customFormat="1" ht="13.5">
      <c r="L192" s="45"/>
    </row>
    <row r="193" s="33" customFormat="1" ht="13.5">
      <c r="L193" s="45"/>
    </row>
    <row r="194" s="33" customFormat="1" ht="13.5">
      <c r="L194" s="45"/>
    </row>
    <row r="195" s="33" customFormat="1" ht="13.5">
      <c r="L195" s="45"/>
    </row>
    <row r="196" s="33" customFormat="1" ht="13.5">
      <c r="L196" s="45"/>
    </row>
    <row r="197" s="33" customFormat="1" ht="13.5">
      <c r="L197" s="45"/>
    </row>
    <row r="198" s="33" customFormat="1" ht="13.5">
      <c r="L198" s="45"/>
    </row>
    <row r="199" s="33" customFormat="1" ht="13.5">
      <c r="L199" s="45"/>
    </row>
    <row r="200" s="33" customFormat="1" ht="13.5">
      <c r="L200" s="45"/>
    </row>
    <row r="201" s="33" customFormat="1" ht="13.5">
      <c r="L201" s="45"/>
    </row>
    <row r="202" s="33" customFormat="1" ht="13.5">
      <c r="L202" s="45"/>
    </row>
    <row r="203" s="33" customFormat="1" ht="13.5">
      <c r="L203" s="45"/>
    </row>
    <row r="204" s="33" customFormat="1" ht="13.5">
      <c r="L204" s="45"/>
    </row>
    <row r="205" s="33" customFormat="1" ht="13.5">
      <c r="L205" s="45"/>
    </row>
    <row r="206" s="33" customFormat="1" ht="13.5">
      <c r="L206" s="45"/>
    </row>
    <row r="207" s="33" customFormat="1" ht="13.5">
      <c r="L207" s="45"/>
    </row>
    <row r="208" s="33" customFormat="1" ht="13.5">
      <c r="L208" s="45"/>
    </row>
    <row r="209" s="33" customFormat="1" ht="13.5">
      <c r="L209" s="45"/>
    </row>
    <row r="210" s="33" customFormat="1" ht="13.5">
      <c r="L210" s="45"/>
    </row>
    <row r="211" s="33" customFormat="1" ht="13.5">
      <c r="L211" s="45"/>
    </row>
    <row r="212" s="33" customFormat="1" ht="13.5">
      <c r="L212" s="45"/>
    </row>
    <row r="213" s="33" customFormat="1" ht="13.5">
      <c r="L213" s="45"/>
    </row>
    <row r="214" s="33" customFormat="1" ht="13.5">
      <c r="L214" s="45"/>
    </row>
    <row r="215" s="33" customFormat="1" ht="13.5">
      <c r="L215" s="45"/>
    </row>
    <row r="216" s="33" customFormat="1" ht="13.5">
      <c r="L216" s="45"/>
    </row>
    <row r="217" s="33" customFormat="1" ht="13.5">
      <c r="L217" s="45"/>
    </row>
    <row r="218" s="33" customFormat="1" ht="13.5">
      <c r="L218" s="45"/>
    </row>
    <row r="219" s="33" customFormat="1" ht="13.5">
      <c r="L219" s="45"/>
    </row>
    <row r="220" s="33" customFormat="1" ht="13.5">
      <c r="L220" s="45"/>
    </row>
    <row r="221" s="33" customFormat="1" ht="13.5">
      <c r="L221" s="45"/>
    </row>
    <row r="222" s="33" customFormat="1" ht="13.5">
      <c r="L222" s="45"/>
    </row>
    <row r="223" s="33" customFormat="1" ht="13.5">
      <c r="L223" s="45"/>
    </row>
    <row r="224" s="33" customFormat="1" ht="13.5">
      <c r="L224" s="45"/>
    </row>
    <row r="225" s="33" customFormat="1" ht="13.5">
      <c r="L225" s="45"/>
    </row>
    <row r="226" s="33" customFormat="1" ht="13.5">
      <c r="L226" s="45"/>
    </row>
  </sheetData>
  <sheetProtection/>
  <mergeCells count="7">
    <mergeCell ref="L4:M4"/>
    <mergeCell ref="A4:A5"/>
    <mergeCell ref="J4:K4"/>
    <mergeCell ref="B4:C4"/>
    <mergeCell ref="D4:E4"/>
    <mergeCell ref="F4:G4"/>
    <mergeCell ref="H4:I4"/>
  </mergeCells>
  <printOptions/>
  <pageMargins left="0.9" right="0.2" top="0.46" bottom="0.29" header="0.42" footer="0.16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14.5546875" style="16" customWidth="1"/>
    <col min="2" max="2" width="13.6640625" style="16" customWidth="1"/>
    <col min="3" max="3" width="4.88671875" style="16" customWidth="1"/>
    <col min="4" max="4" width="13.5546875" style="16" customWidth="1"/>
    <col min="5" max="5" width="4.88671875" style="16" customWidth="1"/>
    <col min="6" max="6" width="14.5546875" style="16" customWidth="1"/>
    <col min="7" max="7" width="4.88671875" style="16" customWidth="1"/>
    <col min="8" max="8" width="12.99609375" style="16" customWidth="1"/>
    <col min="9" max="9" width="12.77734375" style="16" customWidth="1"/>
    <col min="10" max="10" width="12.88671875" style="16" customWidth="1"/>
    <col min="11" max="16384" width="8.88671875" style="16" customWidth="1"/>
  </cols>
  <sheetData>
    <row r="1" ht="20.25">
      <c r="A1" s="573" t="s">
        <v>634</v>
      </c>
    </row>
    <row r="2" ht="13.5" customHeight="1"/>
    <row r="3" s="47" customFormat="1" ht="19.5" customHeight="1">
      <c r="B3" s="34" t="s">
        <v>633</v>
      </c>
    </row>
    <row r="4" s="47" customFormat="1" ht="10.5" customHeight="1">
      <c r="B4" s="34"/>
    </row>
    <row r="5" s="47" customFormat="1" ht="15.75" customHeight="1">
      <c r="A5" s="22" t="s">
        <v>632</v>
      </c>
    </row>
    <row r="6" spans="1:10" s="22" customFormat="1" ht="30.75" customHeight="1">
      <c r="A6" s="638" t="s">
        <v>631</v>
      </c>
      <c r="B6" s="640" t="s">
        <v>630</v>
      </c>
      <c r="C6" s="638"/>
      <c r="D6" s="634" t="s">
        <v>629</v>
      </c>
      <c r="E6" s="638"/>
      <c r="F6" s="634" t="s">
        <v>628</v>
      </c>
      <c r="G6" s="634"/>
      <c r="H6" s="634"/>
      <c r="I6" s="632" t="s">
        <v>627</v>
      </c>
      <c r="J6" s="634" t="s">
        <v>379</v>
      </c>
    </row>
    <row r="7" spans="1:10" s="22" customFormat="1" ht="18.75" customHeight="1">
      <c r="A7" s="639"/>
      <c r="B7" s="641"/>
      <c r="C7" s="639"/>
      <c r="D7" s="635"/>
      <c r="E7" s="639"/>
      <c r="F7" s="261"/>
      <c r="G7" s="261"/>
      <c r="H7" s="202" t="s">
        <v>380</v>
      </c>
      <c r="I7" s="633"/>
      <c r="J7" s="635"/>
    </row>
    <row r="8" spans="1:10" s="22" customFormat="1" ht="21" customHeight="1">
      <c r="A8" s="260" t="s">
        <v>243</v>
      </c>
      <c r="B8" s="259">
        <v>10788</v>
      </c>
      <c r="C8" s="258">
        <v>3</v>
      </c>
      <c r="D8" s="259">
        <v>1342</v>
      </c>
      <c r="E8" s="258">
        <v>3</v>
      </c>
      <c r="F8" s="256">
        <v>3408</v>
      </c>
      <c r="G8" s="258"/>
      <c r="H8" s="257">
        <v>1488</v>
      </c>
      <c r="I8" s="256">
        <v>4501</v>
      </c>
      <c r="J8" s="256">
        <v>1537</v>
      </c>
    </row>
    <row r="9" spans="1:10" s="22" customFormat="1" ht="21" customHeight="1">
      <c r="A9" s="260" t="s">
        <v>354</v>
      </c>
      <c r="B9" s="259">
        <v>10802</v>
      </c>
      <c r="C9" s="258">
        <v>3</v>
      </c>
      <c r="D9" s="259">
        <v>1406</v>
      </c>
      <c r="E9" s="258">
        <v>3</v>
      </c>
      <c r="F9" s="256">
        <v>3446</v>
      </c>
      <c r="G9" s="258"/>
      <c r="H9" s="257">
        <v>1577</v>
      </c>
      <c r="I9" s="256">
        <v>4423</v>
      </c>
      <c r="J9" s="256">
        <v>1527</v>
      </c>
    </row>
    <row r="10" spans="1:10" s="22" customFormat="1" ht="21" customHeight="1">
      <c r="A10" s="232" t="s">
        <v>375</v>
      </c>
      <c r="B10" s="250">
        <v>10999</v>
      </c>
      <c r="C10" s="255">
        <v>3</v>
      </c>
      <c r="D10" s="250">
        <v>1415</v>
      </c>
      <c r="E10" s="255">
        <v>3</v>
      </c>
      <c r="F10" s="250">
        <v>3627</v>
      </c>
      <c r="G10" s="249"/>
      <c r="H10" s="254">
        <v>1753</v>
      </c>
      <c r="I10" s="250">
        <v>4427</v>
      </c>
      <c r="J10" s="250">
        <v>1530</v>
      </c>
    </row>
    <row r="11" spans="1:10" s="22" customFormat="1" ht="21" customHeight="1">
      <c r="A11" s="232" t="s">
        <v>381</v>
      </c>
      <c r="B11" s="250">
        <v>11146</v>
      </c>
      <c r="C11" s="255">
        <v>3</v>
      </c>
      <c r="D11" s="250">
        <v>1447</v>
      </c>
      <c r="E11" s="255">
        <v>3</v>
      </c>
      <c r="F11" s="250">
        <v>3688</v>
      </c>
      <c r="G11" s="249"/>
      <c r="H11" s="254">
        <v>1833</v>
      </c>
      <c r="I11" s="250">
        <v>4520</v>
      </c>
      <c r="J11" s="250">
        <v>1491</v>
      </c>
    </row>
    <row r="12" spans="1:10" s="22" customFormat="1" ht="21" customHeight="1">
      <c r="A12" s="232" t="s">
        <v>426</v>
      </c>
      <c r="B12" s="250">
        <v>11332</v>
      </c>
      <c r="C12" s="255">
        <v>3</v>
      </c>
      <c r="D12" s="250">
        <v>1452</v>
      </c>
      <c r="E12" s="255">
        <v>3</v>
      </c>
      <c r="F12" s="250">
        <v>3683</v>
      </c>
      <c r="G12" s="249"/>
      <c r="H12" s="254">
        <v>1833</v>
      </c>
      <c r="I12" s="250">
        <v>4644</v>
      </c>
      <c r="J12" s="250">
        <v>1553</v>
      </c>
    </row>
    <row r="13" spans="1:10" s="22" customFormat="1" ht="21" customHeight="1">
      <c r="A13" s="232" t="s">
        <v>425</v>
      </c>
      <c r="B13" s="250">
        <f>SUM(B15:B25)</f>
        <v>11508</v>
      </c>
      <c r="C13" s="249">
        <f>SUM(C15:C25)</f>
        <v>3</v>
      </c>
      <c r="D13" s="250">
        <f>SUM(D15:D25)</f>
        <v>1525</v>
      </c>
      <c r="E13" s="249">
        <f>SUM(E15:E25)</f>
        <v>3</v>
      </c>
      <c r="F13" s="250">
        <f>SUM(F15:F25)</f>
        <v>3670</v>
      </c>
      <c r="G13" s="249"/>
      <c r="H13" s="254">
        <f>SUM(H15:H25)</f>
        <v>1831</v>
      </c>
      <c r="I13" s="236">
        <f>SUM(I15:I25)</f>
        <v>4701</v>
      </c>
      <c r="J13" s="236">
        <f>SUM(J15:J25)</f>
        <v>1612</v>
      </c>
    </row>
    <row r="14" spans="1:10" ht="7.5" customHeight="1">
      <c r="A14" s="253"/>
      <c r="B14" s="49"/>
      <c r="C14" s="252"/>
      <c r="D14" s="251"/>
      <c r="E14" s="251"/>
      <c r="F14" s="251"/>
      <c r="G14" s="251"/>
      <c r="H14" s="251"/>
      <c r="I14" s="251"/>
      <c r="J14" s="251"/>
    </row>
    <row r="15" spans="1:10" s="22" customFormat="1" ht="21" customHeight="1">
      <c r="A15" s="232" t="s">
        <v>382</v>
      </c>
      <c r="B15" s="50">
        <f aca="true" t="shared" si="0" ref="B15:B25">SUM(D15+F15+I15+J15)</f>
        <v>9</v>
      </c>
      <c r="C15" s="249"/>
      <c r="D15" s="250">
        <f>'[1]본청'!D11</f>
        <v>1</v>
      </c>
      <c r="E15" s="249"/>
      <c r="F15" s="49">
        <v>0</v>
      </c>
      <c r="G15" s="38"/>
      <c r="H15" s="247">
        <v>0</v>
      </c>
      <c r="I15" s="236">
        <f>'[1]구군'!C11</f>
        <v>8</v>
      </c>
      <c r="J15" s="49">
        <v>0</v>
      </c>
    </row>
    <row r="16" spans="1:10" s="22" customFormat="1" ht="21" customHeight="1">
      <c r="A16" s="232" t="s">
        <v>626</v>
      </c>
      <c r="B16" s="50">
        <f t="shared" si="0"/>
        <v>28</v>
      </c>
      <c r="C16" s="249"/>
      <c r="D16" s="250">
        <f>'[1]본청'!E11</f>
        <v>4</v>
      </c>
      <c r="E16" s="249"/>
      <c r="F16" s="49">
        <f>'[1]의회'!C10</f>
        <v>8</v>
      </c>
      <c r="G16" s="250"/>
      <c r="H16" s="247">
        <v>0</v>
      </c>
      <c r="I16" s="248">
        <f>'[1]구군'!D11-'[1]동읍면공무원'!I11</f>
        <v>16</v>
      </c>
      <c r="J16" s="49">
        <f>'[1]동읍면공무원'!I11</f>
        <v>0</v>
      </c>
    </row>
    <row r="17" spans="1:10" s="22" customFormat="1" ht="21" customHeight="1">
      <c r="A17" s="232" t="s">
        <v>625</v>
      </c>
      <c r="B17" s="50">
        <f t="shared" si="0"/>
        <v>1986</v>
      </c>
      <c r="C17" s="249">
        <f>SUM(E17+G17)</f>
        <v>1</v>
      </c>
      <c r="D17" s="49">
        <f>'[1]본청'!F77</f>
        <v>155</v>
      </c>
      <c r="E17" s="242">
        <f>'[1]본청'!G78</f>
        <v>1</v>
      </c>
      <c r="F17" s="49">
        <f>'[1]의회'!D10</f>
        <v>1831</v>
      </c>
      <c r="G17" s="242"/>
      <c r="H17" s="247">
        <f>'[1]소방공무원'!C11</f>
        <v>1831</v>
      </c>
      <c r="I17" s="248">
        <f>'[1]소방공무원'!L12</f>
        <v>0</v>
      </c>
      <c r="J17" s="49">
        <v>0</v>
      </c>
    </row>
    <row r="18" spans="1:10" s="22" customFormat="1" ht="21" customHeight="1">
      <c r="A18" s="232" t="s">
        <v>624</v>
      </c>
      <c r="B18" s="50">
        <f t="shared" si="0"/>
        <v>2</v>
      </c>
      <c r="C18" s="249">
        <f>SUM(E18+G18)</f>
        <v>2</v>
      </c>
      <c r="D18" s="49">
        <f>'[1]본청'!H11</f>
        <v>2</v>
      </c>
      <c r="E18" s="242">
        <f>'[1]본청'!I11</f>
        <v>2</v>
      </c>
      <c r="F18" s="49">
        <v>0</v>
      </c>
      <c r="G18" s="242"/>
      <c r="H18" s="247">
        <v>0</v>
      </c>
      <c r="I18" s="248">
        <v>0</v>
      </c>
      <c r="J18" s="49">
        <v>0</v>
      </c>
    </row>
    <row r="19" spans="1:10" s="22" customFormat="1" ht="21" customHeight="1">
      <c r="A19" s="232" t="s">
        <v>623</v>
      </c>
      <c r="B19" s="50">
        <f t="shared" si="0"/>
        <v>9288</v>
      </c>
      <c r="C19" s="249"/>
      <c r="D19" s="250">
        <f>'[1]본청'!J11</f>
        <v>1359</v>
      </c>
      <c r="E19" s="242"/>
      <c r="F19" s="49">
        <f>'[1]의회'!F10</f>
        <v>1670</v>
      </c>
      <c r="G19" s="249"/>
      <c r="H19" s="247">
        <v>0</v>
      </c>
      <c r="I19" s="49">
        <f>'[1]구군'!E11-'[1]동읍면공무원'!C11</f>
        <v>4647</v>
      </c>
      <c r="J19" s="49">
        <f>'[1]동읍면공무원'!C11</f>
        <v>1612</v>
      </c>
    </row>
    <row r="20" spans="1:10" s="22" customFormat="1" ht="21" customHeight="1">
      <c r="A20" s="232" t="s">
        <v>622</v>
      </c>
      <c r="B20" s="50">
        <f t="shared" si="0"/>
        <v>3</v>
      </c>
      <c r="C20" s="249"/>
      <c r="D20" s="49">
        <v>0</v>
      </c>
      <c r="E20" s="242"/>
      <c r="F20" s="49">
        <v>0</v>
      </c>
      <c r="G20" s="249"/>
      <c r="H20" s="49">
        <v>0</v>
      </c>
      <c r="I20" s="49">
        <f>'[1]구군'!O11</f>
        <v>3</v>
      </c>
      <c r="J20" s="49">
        <v>0</v>
      </c>
    </row>
    <row r="21" spans="1:10" s="22" customFormat="1" ht="21" customHeight="1">
      <c r="A21" s="232" t="s">
        <v>621</v>
      </c>
      <c r="B21" s="50">
        <f t="shared" si="0"/>
        <v>18</v>
      </c>
      <c r="C21" s="249"/>
      <c r="D21" s="248">
        <f>'[1]본청'!W11</f>
        <v>0</v>
      </c>
      <c r="E21" s="242"/>
      <c r="F21" s="49">
        <f>'[1]의회'!S10</f>
        <v>18</v>
      </c>
      <c r="G21" s="242"/>
      <c r="H21" s="247">
        <v>0</v>
      </c>
      <c r="I21" s="49">
        <f>'[1]구군'!P11</f>
        <v>0</v>
      </c>
      <c r="J21" s="49">
        <v>0</v>
      </c>
    </row>
    <row r="22" spans="1:10" s="22" customFormat="1" ht="21" customHeight="1">
      <c r="A22" s="232" t="s">
        <v>620</v>
      </c>
      <c r="B22" s="50">
        <f t="shared" si="0"/>
        <v>124</v>
      </c>
      <c r="C22" s="249"/>
      <c r="D22" s="250">
        <f>'[1]본청'!X11</f>
        <v>4</v>
      </c>
      <c r="E22" s="242"/>
      <c r="F22" s="49">
        <f>'[1]의회'!T10</f>
        <v>117</v>
      </c>
      <c r="G22" s="242"/>
      <c r="H22" s="247">
        <v>0</v>
      </c>
      <c r="I22" s="49">
        <f>'[1]구군'!Q11</f>
        <v>3</v>
      </c>
      <c r="J22" s="49">
        <v>0</v>
      </c>
    </row>
    <row r="23" spans="1:10" s="22" customFormat="1" ht="21" customHeight="1">
      <c r="A23" s="232" t="s">
        <v>619</v>
      </c>
      <c r="B23" s="50">
        <f t="shared" si="0"/>
        <v>5</v>
      </c>
      <c r="C23" s="249"/>
      <c r="D23" s="248">
        <f>'[1]본청'!Y11</f>
        <v>0</v>
      </c>
      <c r="E23" s="242"/>
      <c r="F23" s="49">
        <f>'[1]의회'!U10</f>
        <v>3</v>
      </c>
      <c r="G23" s="242"/>
      <c r="H23" s="247">
        <v>0</v>
      </c>
      <c r="I23" s="49">
        <f>'[1]구군'!R11</f>
        <v>2</v>
      </c>
      <c r="J23" s="49">
        <v>0</v>
      </c>
    </row>
    <row r="24" spans="1:10" s="22" customFormat="1" ht="21" customHeight="1">
      <c r="A24" s="232" t="s">
        <v>618</v>
      </c>
      <c r="B24" s="50">
        <f t="shared" si="0"/>
        <v>45</v>
      </c>
      <c r="C24" s="249"/>
      <c r="D24" s="248">
        <f>'[1]본청'!Z11</f>
        <v>0</v>
      </c>
      <c r="E24" s="242"/>
      <c r="F24" s="49">
        <f>'[1]의회'!V10</f>
        <v>23</v>
      </c>
      <c r="G24" s="242"/>
      <c r="H24" s="247">
        <v>0</v>
      </c>
      <c r="I24" s="49">
        <f>'[1]구군'!S11</f>
        <v>22</v>
      </c>
      <c r="J24" s="49">
        <v>0</v>
      </c>
    </row>
    <row r="25" spans="1:10" s="22" customFormat="1" ht="21" customHeight="1">
      <c r="A25" s="28" t="s">
        <v>617</v>
      </c>
      <c r="B25" s="572">
        <f t="shared" si="0"/>
        <v>0</v>
      </c>
      <c r="C25" s="246"/>
      <c r="D25" s="325">
        <f>'[1]본청'!AA11</f>
        <v>0</v>
      </c>
      <c r="E25" s="244"/>
      <c r="F25" s="51">
        <f>'[1]의회'!W10</f>
        <v>0</v>
      </c>
      <c r="G25" s="244"/>
      <c r="H25" s="243">
        <f>'[1]소방공무원'!O11</f>
        <v>0</v>
      </c>
      <c r="I25" s="51">
        <f>'[1]구군'!T11-'[1]동읍면공무원'!J11</f>
        <v>0</v>
      </c>
      <c r="J25" s="51">
        <f>'[1]동읍면공무원'!J11</f>
        <v>0</v>
      </c>
    </row>
    <row r="26" spans="1:10" s="22" customFormat="1" ht="15" customHeight="1">
      <c r="A26" s="636" t="s">
        <v>592</v>
      </c>
      <c r="B26" s="636"/>
      <c r="C26" s="242"/>
      <c r="D26" s="49"/>
      <c r="E26" s="38"/>
      <c r="F26" s="49"/>
      <c r="G26" s="38"/>
      <c r="H26" s="38"/>
      <c r="I26" s="49"/>
      <c r="J26" s="49"/>
    </row>
    <row r="27" ht="15" customHeight="1">
      <c r="A27" s="16" t="s">
        <v>616</v>
      </c>
    </row>
    <row r="28" spans="1:4" ht="21.75" customHeight="1">
      <c r="A28" s="637" t="s">
        <v>615</v>
      </c>
      <c r="B28" s="637"/>
      <c r="C28" s="637"/>
      <c r="D28" s="637"/>
    </row>
  </sheetData>
  <sheetProtection/>
  <mergeCells count="8">
    <mergeCell ref="I6:I7"/>
    <mergeCell ref="J6:J7"/>
    <mergeCell ref="A26:B26"/>
    <mergeCell ref="A28:D28"/>
    <mergeCell ref="A6:A7"/>
    <mergeCell ref="B6:C7"/>
    <mergeCell ref="D6:E7"/>
    <mergeCell ref="F6:H6"/>
  </mergeCells>
  <printOptions/>
  <pageMargins left="0.37" right="0.18" top="0.67" bottom="0.36" header="0.5" footer="0.29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575"/>
  <sheetViews>
    <sheetView showZeros="0" zoomScalePageLayoutView="0" workbookViewId="0" topLeftCell="A1">
      <pane xSplit="1" ySplit="5" topLeftCell="B6" activePane="bottomRight" state="frozen"/>
      <selection pane="topLeft" activeCell="A4" sqref="A4:A6"/>
      <selection pane="topRight" activeCell="A4" sqref="A4:A6"/>
      <selection pane="bottomLeft" activeCell="A4" sqref="A4:A6"/>
      <selection pane="bottomRight" activeCell="A3" sqref="A3"/>
    </sheetView>
  </sheetViews>
  <sheetFormatPr defaultColWidth="8.88671875" defaultRowHeight="13.5"/>
  <cols>
    <col min="1" max="1" width="19.6640625" style="264" customWidth="1"/>
    <col min="2" max="2" width="6.21484375" style="54" customWidth="1"/>
    <col min="3" max="3" width="4.21484375" style="263" customWidth="1"/>
    <col min="4" max="4" width="5.4453125" style="54" customWidth="1"/>
    <col min="5" max="5" width="5.5546875" style="54" customWidth="1"/>
    <col min="6" max="6" width="5.10546875" style="54" customWidth="1"/>
    <col min="7" max="7" width="3.77734375" style="263" customWidth="1"/>
    <col min="8" max="8" width="4.10546875" style="262" customWidth="1"/>
    <col min="9" max="9" width="3.88671875" style="263" customWidth="1"/>
    <col min="10" max="10" width="6.4453125" style="262" customWidth="1"/>
    <col min="11" max="11" width="4.3359375" style="262" customWidth="1"/>
    <col min="12" max="12" width="3.77734375" style="262" customWidth="1"/>
    <col min="13" max="13" width="4.5546875" style="262" customWidth="1"/>
    <col min="14" max="14" width="4.4453125" style="263" customWidth="1"/>
    <col min="15" max="15" width="4.5546875" style="262" customWidth="1"/>
    <col min="16" max="27" width="6.21484375" style="262" customWidth="1"/>
    <col min="28" max="30" width="8.99609375" style="54" bestFit="1" customWidth="1"/>
    <col min="31" max="16384" width="8.88671875" style="54" customWidth="1"/>
  </cols>
  <sheetData>
    <row r="1" spans="1:2" ht="18.75">
      <c r="A1" s="305"/>
      <c r="B1" s="53" t="s">
        <v>718</v>
      </c>
    </row>
    <row r="2" ht="11.25" customHeight="1"/>
    <row r="3" spans="1:27" s="55" customFormat="1" ht="15" customHeight="1">
      <c r="A3" s="276" t="s">
        <v>717</v>
      </c>
      <c r="C3" s="274"/>
      <c r="G3" s="274"/>
      <c r="H3" s="272"/>
      <c r="I3" s="274"/>
      <c r="J3" s="272"/>
      <c r="K3" s="272"/>
      <c r="L3" s="272"/>
      <c r="M3" s="272"/>
      <c r="N3" s="274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</row>
    <row r="4" spans="1:27" s="55" customFormat="1" ht="16.5" customHeight="1">
      <c r="A4" s="642" t="s">
        <v>716</v>
      </c>
      <c r="B4" s="643" t="s">
        <v>715</v>
      </c>
      <c r="C4" s="643"/>
      <c r="D4" s="643" t="s">
        <v>714</v>
      </c>
      <c r="E4" s="643" t="s">
        <v>713</v>
      </c>
      <c r="F4" s="643" t="s">
        <v>712</v>
      </c>
      <c r="G4" s="643"/>
      <c r="H4" s="644" t="s">
        <v>711</v>
      </c>
      <c r="I4" s="645"/>
      <c r="J4" s="648" t="s">
        <v>710</v>
      </c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50"/>
      <c r="W4" s="651" t="s">
        <v>709</v>
      </c>
      <c r="X4" s="651" t="s">
        <v>708</v>
      </c>
      <c r="Y4" s="651" t="s">
        <v>707</v>
      </c>
      <c r="Z4" s="651" t="s">
        <v>706</v>
      </c>
      <c r="AA4" s="653" t="s">
        <v>705</v>
      </c>
    </row>
    <row r="5" spans="1:27" s="55" customFormat="1" ht="18.75" customHeight="1">
      <c r="A5" s="642"/>
      <c r="B5" s="643"/>
      <c r="C5" s="643"/>
      <c r="D5" s="643"/>
      <c r="E5" s="643"/>
      <c r="F5" s="643"/>
      <c r="G5" s="643"/>
      <c r="H5" s="646"/>
      <c r="I5" s="647"/>
      <c r="J5" s="57"/>
      <c r="K5" s="58" t="s">
        <v>704</v>
      </c>
      <c r="L5" s="58" t="s">
        <v>0</v>
      </c>
      <c r="M5" s="59" t="s">
        <v>1</v>
      </c>
      <c r="N5" s="58" t="s">
        <v>703</v>
      </c>
      <c r="O5" s="59" t="s">
        <v>2</v>
      </c>
      <c r="P5" s="59" t="s">
        <v>3</v>
      </c>
      <c r="Q5" s="59" t="s">
        <v>4</v>
      </c>
      <c r="R5" s="59" t="s">
        <v>5</v>
      </c>
      <c r="S5" s="59" t="s">
        <v>6</v>
      </c>
      <c r="T5" s="204" t="s">
        <v>7</v>
      </c>
      <c r="U5" s="59" t="s">
        <v>702</v>
      </c>
      <c r="V5" s="59" t="s">
        <v>701</v>
      </c>
      <c r="W5" s="652"/>
      <c r="X5" s="652"/>
      <c r="Y5" s="652"/>
      <c r="Z5" s="652"/>
      <c r="AA5" s="653"/>
    </row>
    <row r="6" spans="1:27" s="301" customFormat="1" ht="17.25" customHeight="1">
      <c r="A6" s="303" t="s">
        <v>243</v>
      </c>
      <c r="B6" s="285">
        <v>1342</v>
      </c>
      <c r="C6" s="283">
        <v>3</v>
      </c>
      <c r="D6" s="233">
        <v>1</v>
      </c>
      <c r="E6" s="233">
        <v>24</v>
      </c>
      <c r="F6" s="233">
        <v>129</v>
      </c>
      <c r="G6" s="283">
        <v>1</v>
      </c>
      <c r="H6" s="284">
        <v>2</v>
      </c>
      <c r="I6" s="283">
        <v>2</v>
      </c>
      <c r="J6" s="233">
        <v>1047</v>
      </c>
      <c r="K6" s="233">
        <v>1</v>
      </c>
      <c r="L6" s="233">
        <v>0</v>
      </c>
      <c r="M6" s="233">
        <v>10</v>
      </c>
      <c r="N6" s="284">
        <v>1</v>
      </c>
      <c r="O6" s="233">
        <v>43</v>
      </c>
      <c r="P6" s="233">
        <v>189</v>
      </c>
      <c r="Q6" s="233">
        <v>392</v>
      </c>
      <c r="R6" s="233">
        <v>376</v>
      </c>
      <c r="S6" s="233">
        <v>35</v>
      </c>
      <c r="T6" s="233">
        <v>0</v>
      </c>
      <c r="U6" s="304" t="s">
        <v>700</v>
      </c>
      <c r="V6" s="304" t="s">
        <v>700</v>
      </c>
      <c r="W6" s="233">
        <v>0</v>
      </c>
      <c r="X6" s="233">
        <v>4</v>
      </c>
      <c r="Y6" s="233">
        <v>0</v>
      </c>
      <c r="Z6" s="233">
        <v>0</v>
      </c>
      <c r="AA6" s="233">
        <v>135</v>
      </c>
    </row>
    <row r="7" spans="1:27" s="301" customFormat="1" ht="17.25" customHeight="1">
      <c r="A7" s="303" t="s">
        <v>354</v>
      </c>
      <c r="B7" s="285">
        <v>1406</v>
      </c>
      <c r="C7" s="283">
        <v>3</v>
      </c>
      <c r="D7" s="233">
        <v>1</v>
      </c>
      <c r="E7" s="233">
        <v>23</v>
      </c>
      <c r="F7" s="233">
        <v>130</v>
      </c>
      <c r="G7" s="283">
        <v>1</v>
      </c>
      <c r="H7" s="284">
        <v>2</v>
      </c>
      <c r="I7" s="283">
        <v>2</v>
      </c>
      <c r="J7" s="233">
        <v>1109</v>
      </c>
      <c r="K7" s="233">
        <v>1</v>
      </c>
      <c r="L7" s="233">
        <v>0</v>
      </c>
      <c r="M7" s="233">
        <v>10</v>
      </c>
      <c r="N7" s="284">
        <v>1</v>
      </c>
      <c r="O7" s="233">
        <v>47</v>
      </c>
      <c r="P7" s="233">
        <v>206</v>
      </c>
      <c r="Q7" s="233">
        <v>422</v>
      </c>
      <c r="R7" s="233">
        <v>393</v>
      </c>
      <c r="S7" s="233">
        <v>29</v>
      </c>
      <c r="T7" s="233">
        <v>0</v>
      </c>
      <c r="U7" s="304" t="s">
        <v>700</v>
      </c>
      <c r="V7" s="304" t="s">
        <v>700</v>
      </c>
      <c r="W7" s="233">
        <v>0</v>
      </c>
      <c r="X7" s="233">
        <v>4</v>
      </c>
      <c r="Y7" s="233">
        <v>0</v>
      </c>
      <c r="Z7" s="233">
        <v>0</v>
      </c>
      <c r="AA7" s="233">
        <v>137</v>
      </c>
    </row>
    <row r="8" spans="1:27" s="301" customFormat="1" ht="17.25" customHeight="1">
      <c r="A8" s="303" t="s">
        <v>373</v>
      </c>
      <c r="B8" s="285">
        <v>1415</v>
      </c>
      <c r="C8" s="283">
        <v>3</v>
      </c>
      <c r="D8" s="233">
        <v>1</v>
      </c>
      <c r="E8" s="233">
        <v>23</v>
      </c>
      <c r="F8" s="233">
        <v>129</v>
      </c>
      <c r="G8" s="283">
        <v>1</v>
      </c>
      <c r="H8" s="284">
        <v>2</v>
      </c>
      <c r="I8" s="283">
        <v>2</v>
      </c>
      <c r="J8" s="233">
        <v>1119</v>
      </c>
      <c r="K8" s="233">
        <v>1</v>
      </c>
      <c r="L8" s="233">
        <v>0</v>
      </c>
      <c r="M8" s="233">
        <v>10</v>
      </c>
      <c r="N8" s="284">
        <v>1</v>
      </c>
      <c r="O8" s="233">
        <v>49</v>
      </c>
      <c r="P8" s="233">
        <v>209</v>
      </c>
      <c r="Q8" s="233">
        <v>428</v>
      </c>
      <c r="R8" s="233">
        <v>392</v>
      </c>
      <c r="S8" s="233">
        <v>29</v>
      </c>
      <c r="T8" s="233">
        <v>0</v>
      </c>
      <c r="U8" s="304" t="s">
        <v>700</v>
      </c>
      <c r="V8" s="304" t="s">
        <v>700</v>
      </c>
      <c r="W8" s="233">
        <v>0</v>
      </c>
      <c r="X8" s="233">
        <v>4</v>
      </c>
      <c r="Y8" s="233">
        <v>0</v>
      </c>
      <c r="Z8" s="233">
        <v>0</v>
      </c>
      <c r="AA8" s="233">
        <v>137</v>
      </c>
    </row>
    <row r="9" spans="1:27" s="301" customFormat="1" ht="17.25" customHeight="1">
      <c r="A9" s="303" t="s">
        <v>378</v>
      </c>
      <c r="B9" s="285">
        <v>1447</v>
      </c>
      <c r="C9" s="283">
        <v>3</v>
      </c>
      <c r="D9" s="233">
        <v>1</v>
      </c>
      <c r="E9" s="233">
        <v>23</v>
      </c>
      <c r="F9" s="233">
        <v>127</v>
      </c>
      <c r="G9" s="283">
        <v>1</v>
      </c>
      <c r="H9" s="284">
        <v>2</v>
      </c>
      <c r="I9" s="283">
        <v>2</v>
      </c>
      <c r="J9" s="233">
        <v>1157</v>
      </c>
      <c r="K9" s="233">
        <v>0</v>
      </c>
      <c r="L9" s="233">
        <v>0</v>
      </c>
      <c r="M9" s="233">
        <v>8</v>
      </c>
      <c r="N9" s="284">
        <v>1</v>
      </c>
      <c r="O9" s="233">
        <v>51</v>
      </c>
      <c r="P9" s="233">
        <v>231</v>
      </c>
      <c r="Q9" s="233">
        <v>451</v>
      </c>
      <c r="R9" s="233">
        <v>391</v>
      </c>
      <c r="S9" s="233">
        <v>23</v>
      </c>
      <c r="T9" s="233">
        <v>1</v>
      </c>
      <c r="U9" s="304" t="s">
        <v>700</v>
      </c>
      <c r="V9" s="304" t="s">
        <v>700</v>
      </c>
      <c r="W9" s="233">
        <v>0</v>
      </c>
      <c r="X9" s="233">
        <v>4</v>
      </c>
      <c r="Y9" s="233">
        <v>0</v>
      </c>
      <c r="Z9" s="233">
        <v>0</v>
      </c>
      <c r="AA9" s="233">
        <v>133</v>
      </c>
    </row>
    <row r="10" spans="1:27" s="301" customFormat="1" ht="17.25" customHeight="1">
      <c r="A10" s="303" t="s">
        <v>408</v>
      </c>
      <c r="B10" s="285">
        <v>1452</v>
      </c>
      <c r="C10" s="283">
        <v>3</v>
      </c>
      <c r="D10" s="233">
        <v>1</v>
      </c>
      <c r="E10" s="233">
        <v>23</v>
      </c>
      <c r="F10" s="233">
        <v>127</v>
      </c>
      <c r="G10" s="283">
        <v>1</v>
      </c>
      <c r="H10" s="284">
        <v>2</v>
      </c>
      <c r="I10" s="283">
        <v>2</v>
      </c>
      <c r="J10" s="233">
        <v>1196</v>
      </c>
      <c r="K10" s="233">
        <v>0</v>
      </c>
      <c r="L10" s="233">
        <v>0</v>
      </c>
      <c r="M10" s="233">
        <v>8</v>
      </c>
      <c r="N10" s="284">
        <v>2</v>
      </c>
      <c r="O10" s="233">
        <v>51</v>
      </c>
      <c r="P10" s="233">
        <v>251</v>
      </c>
      <c r="Q10" s="233">
        <v>459</v>
      </c>
      <c r="R10" s="233">
        <v>378</v>
      </c>
      <c r="S10" s="233">
        <v>46</v>
      </c>
      <c r="T10" s="233">
        <v>1</v>
      </c>
      <c r="U10" s="304" t="s">
        <v>700</v>
      </c>
      <c r="V10" s="304" t="s">
        <v>700</v>
      </c>
      <c r="W10" s="233">
        <v>0</v>
      </c>
      <c r="X10" s="233">
        <v>4</v>
      </c>
      <c r="Y10" s="233">
        <v>0</v>
      </c>
      <c r="Z10" s="233">
        <v>0</v>
      </c>
      <c r="AA10" s="233">
        <v>99</v>
      </c>
    </row>
    <row r="11" spans="1:76" s="301" customFormat="1" ht="17.25" customHeight="1">
      <c r="A11" s="303" t="s">
        <v>699</v>
      </c>
      <c r="B11" s="233">
        <f>SUM(B13+B15+B16+B31+B38+B48+B53+B58+B63+B69+B73+B77+B14+B44+B24)</f>
        <v>1525</v>
      </c>
      <c r="C11" s="283">
        <f>SUM(C13+C15+C16+C31+C38+C24+C48+C53+C58+C63+C69+C73+C77+C14+C44)</f>
        <v>3</v>
      </c>
      <c r="D11" s="233">
        <f>SUM(D13+D15+D16+D31+D38+D48+D53+D58+D63+D69+D73+D77+D14+D44+D24)</f>
        <v>1</v>
      </c>
      <c r="E11" s="233">
        <f>SUM(E13+E15+E16+E31+E38+E48+E53+E58+E63+E69+E73+E77+E14+E44+E24)</f>
        <v>4</v>
      </c>
      <c r="F11" s="233">
        <f>SUM(F13+F15+F16+F31+F38+F48+F53+F58+F63+F69+F73+F77+F14+F44+F24)</f>
        <v>155</v>
      </c>
      <c r="G11" s="283">
        <f>SUM(G13+G15+G16+G31+G38+G24+G48+G53+G58+G63+G69+G73+G77+G14+G44)</f>
        <v>1</v>
      </c>
      <c r="H11" s="233">
        <f>SUM(H13+H15+H16+H31+H38+H48+H53+H58+H63+H69+H73+H77+H14+H44+H24)</f>
        <v>2</v>
      </c>
      <c r="I11" s="283">
        <f>SUM(I13+I15+I16+I31+I38+I24+I48+I53+I58+I63+I69+I73+I77+I14+I44)</f>
        <v>2</v>
      </c>
      <c r="J11" s="233">
        <f aca="true" t="shared" si="0" ref="J11:AA11">SUM(J13+J15+J16+J31+J38+J48+J53+J58+J63+J69+J73+J77+J14+J44+J24)</f>
        <v>1359</v>
      </c>
      <c r="K11" s="233">
        <f t="shared" si="0"/>
        <v>0</v>
      </c>
      <c r="L11" s="233">
        <f t="shared" si="0"/>
        <v>0</v>
      </c>
      <c r="M11" s="233">
        <f t="shared" si="0"/>
        <v>10</v>
      </c>
      <c r="N11" s="233">
        <f t="shared" si="0"/>
        <v>3</v>
      </c>
      <c r="O11" s="233">
        <f t="shared" si="0"/>
        <v>54</v>
      </c>
      <c r="P11" s="233">
        <f t="shared" si="0"/>
        <v>297</v>
      </c>
      <c r="Q11" s="233">
        <f t="shared" si="0"/>
        <v>503</v>
      </c>
      <c r="R11" s="233">
        <f t="shared" si="0"/>
        <v>412</v>
      </c>
      <c r="S11" s="233">
        <f t="shared" si="0"/>
        <v>73</v>
      </c>
      <c r="T11" s="233">
        <f t="shared" si="0"/>
        <v>2</v>
      </c>
      <c r="U11" s="233">
        <f t="shared" si="0"/>
        <v>2</v>
      </c>
      <c r="V11" s="233">
        <f t="shared" si="0"/>
        <v>3</v>
      </c>
      <c r="W11" s="233">
        <f t="shared" si="0"/>
        <v>0</v>
      </c>
      <c r="X11" s="233">
        <f t="shared" si="0"/>
        <v>4</v>
      </c>
      <c r="Y11" s="233">
        <f t="shared" si="0"/>
        <v>0</v>
      </c>
      <c r="Z11" s="233">
        <f t="shared" si="0"/>
        <v>0</v>
      </c>
      <c r="AA11" s="233">
        <f t="shared" si="0"/>
        <v>0</v>
      </c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</row>
    <row r="12" spans="1:76" s="301" customFormat="1" ht="8.25" customHeight="1">
      <c r="A12" s="302"/>
      <c r="B12" s="285"/>
      <c r="C12" s="283"/>
      <c r="D12" s="233"/>
      <c r="E12" s="233"/>
      <c r="F12" s="233"/>
      <c r="G12" s="283"/>
      <c r="H12" s="284"/>
      <c r="I12" s="283"/>
      <c r="J12" s="233"/>
      <c r="K12" s="233"/>
      <c r="L12" s="233"/>
      <c r="M12" s="233"/>
      <c r="N12" s="284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</row>
    <row r="13" spans="1:76" s="299" customFormat="1" ht="18" customHeight="1">
      <c r="A13" s="300" t="s">
        <v>698</v>
      </c>
      <c r="B13" s="291">
        <f aca="true" t="shared" si="1" ref="B13:B43">SUM(D13+E13+F13+J13+W13+X13+Y13+Z13+AA13+H13)</f>
        <v>26</v>
      </c>
      <c r="C13" s="290">
        <f>SUM(G13+I13)</f>
        <v>0</v>
      </c>
      <c r="D13" s="288">
        <v>0</v>
      </c>
      <c r="E13" s="288">
        <v>0</v>
      </c>
      <c r="F13" s="288">
        <v>0</v>
      </c>
      <c r="G13" s="290">
        <v>0</v>
      </c>
      <c r="H13" s="298">
        <v>0</v>
      </c>
      <c r="I13" s="290"/>
      <c r="J13" s="288">
        <f aca="true" t="shared" si="2" ref="J13:J44">SUM(K13:V13)</f>
        <v>26</v>
      </c>
      <c r="K13" s="288">
        <v>0</v>
      </c>
      <c r="L13" s="288">
        <v>0</v>
      </c>
      <c r="M13" s="288">
        <v>0</v>
      </c>
      <c r="N13" s="298">
        <v>0</v>
      </c>
      <c r="O13" s="288">
        <v>1</v>
      </c>
      <c r="P13" s="288">
        <v>5</v>
      </c>
      <c r="Q13" s="288">
        <v>6</v>
      </c>
      <c r="R13" s="288">
        <v>9</v>
      </c>
      <c r="S13" s="288">
        <v>3</v>
      </c>
      <c r="T13" s="288">
        <v>0</v>
      </c>
      <c r="U13" s="288">
        <v>1</v>
      </c>
      <c r="V13" s="288">
        <v>1</v>
      </c>
      <c r="W13" s="288">
        <v>0</v>
      </c>
      <c r="X13" s="288">
        <v>0</v>
      </c>
      <c r="Y13" s="288">
        <v>0</v>
      </c>
      <c r="Z13" s="288">
        <v>0</v>
      </c>
      <c r="AA13" s="288">
        <v>0</v>
      </c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</row>
    <row r="14" spans="1:76" s="299" customFormat="1" ht="18" customHeight="1">
      <c r="A14" s="300" t="s">
        <v>697</v>
      </c>
      <c r="B14" s="291">
        <f t="shared" si="1"/>
        <v>21</v>
      </c>
      <c r="C14" s="290"/>
      <c r="D14" s="288">
        <v>0</v>
      </c>
      <c r="E14" s="288">
        <v>0</v>
      </c>
      <c r="F14" s="288">
        <v>0</v>
      </c>
      <c r="G14" s="290"/>
      <c r="H14" s="298">
        <v>0</v>
      </c>
      <c r="I14" s="290"/>
      <c r="J14" s="288">
        <f t="shared" si="2"/>
        <v>21</v>
      </c>
      <c r="K14" s="288">
        <v>0</v>
      </c>
      <c r="L14" s="288">
        <v>0</v>
      </c>
      <c r="M14" s="288">
        <v>0</v>
      </c>
      <c r="N14" s="298">
        <v>0</v>
      </c>
      <c r="O14" s="288">
        <v>1</v>
      </c>
      <c r="P14" s="288">
        <v>5</v>
      </c>
      <c r="Q14" s="288">
        <v>7</v>
      </c>
      <c r="R14" s="288">
        <v>8</v>
      </c>
      <c r="S14" s="288">
        <v>0</v>
      </c>
      <c r="T14" s="288">
        <v>0</v>
      </c>
      <c r="U14" s="288">
        <v>0</v>
      </c>
      <c r="V14" s="288">
        <v>0</v>
      </c>
      <c r="W14" s="288">
        <v>0</v>
      </c>
      <c r="X14" s="288">
        <v>0</v>
      </c>
      <c r="Y14" s="288">
        <v>0</v>
      </c>
      <c r="Z14" s="288">
        <v>0</v>
      </c>
      <c r="AA14" s="288">
        <v>0</v>
      </c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</row>
    <row r="15" spans="1:76" s="287" customFormat="1" ht="18" customHeight="1">
      <c r="A15" s="292" t="s">
        <v>696</v>
      </c>
      <c r="B15" s="291">
        <f t="shared" si="1"/>
        <v>46</v>
      </c>
      <c r="C15" s="290">
        <f aca="true" t="shared" si="3" ref="C15:C46">SUM(G15+I15)</f>
        <v>0</v>
      </c>
      <c r="D15" s="288">
        <v>0</v>
      </c>
      <c r="E15" s="288">
        <v>0</v>
      </c>
      <c r="F15" s="288">
        <v>0</v>
      </c>
      <c r="G15" s="290"/>
      <c r="H15" s="298">
        <v>0</v>
      </c>
      <c r="I15" s="290"/>
      <c r="J15" s="288">
        <f t="shared" si="2"/>
        <v>46</v>
      </c>
      <c r="K15" s="288">
        <v>0</v>
      </c>
      <c r="L15" s="288">
        <v>0</v>
      </c>
      <c r="M15" s="288">
        <v>0</v>
      </c>
      <c r="N15" s="298">
        <v>1</v>
      </c>
      <c r="O15" s="288">
        <v>0</v>
      </c>
      <c r="P15" s="288">
        <v>9</v>
      </c>
      <c r="Q15" s="288">
        <v>22</v>
      </c>
      <c r="R15" s="288">
        <v>13</v>
      </c>
      <c r="S15" s="288">
        <v>1</v>
      </c>
      <c r="T15" s="288">
        <v>0</v>
      </c>
      <c r="U15" s="288">
        <v>0</v>
      </c>
      <c r="V15" s="288">
        <v>0</v>
      </c>
      <c r="W15" s="288">
        <v>0</v>
      </c>
      <c r="X15" s="288">
        <v>0</v>
      </c>
      <c r="Y15" s="288">
        <v>0</v>
      </c>
      <c r="Z15" s="288">
        <v>0</v>
      </c>
      <c r="AA15" s="288">
        <v>0</v>
      </c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</row>
    <row r="16" spans="1:76" s="287" customFormat="1" ht="18" customHeight="1">
      <c r="A16" s="292" t="s">
        <v>695</v>
      </c>
      <c r="B16" s="291">
        <f t="shared" si="1"/>
        <v>167</v>
      </c>
      <c r="C16" s="290">
        <f t="shared" si="3"/>
        <v>1</v>
      </c>
      <c r="D16" s="288">
        <f aca="true" t="shared" si="4" ref="D16:I16">SUM(D17:D23)</f>
        <v>0</v>
      </c>
      <c r="E16" s="288">
        <f t="shared" si="4"/>
        <v>2</v>
      </c>
      <c r="F16" s="288">
        <f t="shared" si="4"/>
        <v>0</v>
      </c>
      <c r="G16" s="289">
        <f t="shared" si="4"/>
        <v>0</v>
      </c>
      <c r="H16" s="288">
        <f t="shared" si="4"/>
        <v>1</v>
      </c>
      <c r="I16" s="290">
        <f t="shared" si="4"/>
        <v>1</v>
      </c>
      <c r="J16" s="288">
        <f t="shared" si="2"/>
        <v>164</v>
      </c>
      <c r="K16" s="288">
        <f aca="true" t="shared" si="5" ref="K16:AA16">SUM(K17:K23)</f>
        <v>0</v>
      </c>
      <c r="L16" s="288">
        <f t="shared" si="5"/>
        <v>0</v>
      </c>
      <c r="M16" s="288">
        <f t="shared" si="5"/>
        <v>0</v>
      </c>
      <c r="N16" s="288">
        <f t="shared" si="5"/>
        <v>1</v>
      </c>
      <c r="O16" s="288">
        <f t="shared" si="5"/>
        <v>6</v>
      </c>
      <c r="P16" s="288">
        <f t="shared" si="5"/>
        <v>36</v>
      </c>
      <c r="Q16" s="288">
        <f t="shared" si="5"/>
        <v>70</v>
      </c>
      <c r="R16" s="288">
        <f t="shared" si="5"/>
        <v>48</v>
      </c>
      <c r="S16" s="288">
        <f t="shared" si="5"/>
        <v>3</v>
      </c>
      <c r="T16" s="288">
        <f t="shared" si="5"/>
        <v>0</v>
      </c>
      <c r="U16" s="288">
        <f t="shared" si="5"/>
        <v>0</v>
      </c>
      <c r="V16" s="288">
        <f t="shared" si="5"/>
        <v>0</v>
      </c>
      <c r="W16" s="288">
        <f t="shared" si="5"/>
        <v>0</v>
      </c>
      <c r="X16" s="288">
        <f t="shared" si="5"/>
        <v>0</v>
      </c>
      <c r="Y16" s="288">
        <f t="shared" si="5"/>
        <v>0</v>
      </c>
      <c r="Z16" s="288">
        <f t="shared" si="5"/>
        <v>0</v>
      </c>
      <c r="AA16" s="288">
        <f t="shared" si="5"/>
        <v>0</v>
      </c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</row>
    <row r="17" spans="1:76" s="278" customFormat="1" ht="18" customHeight="1">
      <c r="A17" s="286" t="s">
        <v>694</v>
      </c>
      <c r="B17" s="285">
        <f t="shared" si="1"/>
        <v>36</v>
      </c>
      <c r="C17" s="283">
        <f t="shared" si="3"/>
        <v>1</v>
      </c>
      <c r="D17" s="233">
        <v>0</v>
      </c>
      <c r="E17" s="233">
        <v>2</v>
      </c>
      <c r="F17" s="233"/>
      <c r="G17" s="283"/>
      <c r="H17" s="284">
        <v>1</v>
      </c>
      <c r="I17" s="283">
        <v>1</v>
      </c>
      <c r="J17" s="233">
        <f t="shared" si="2"/>
        <v>33</v>
      </c>
      <c r="K17" s="233">
        <v>0</v>
      </c>
      <c r="L17" s="233">
        <v>0</v>
      </c>
      <c r="M17" s="233">
        <v>0</v>
      </c>
      <c r="N17" s="284">
        <v>1</v>
      </c>
      <c r="O17" s="233">
        <v>0</v>
      </c>
      <c r="P17" s="233">
        <v>7</v>
      </c>
      <c r="Q17" s="233">
        <v>14</v>
      </c>
      <c r="R17" s="233">
        <v>11</v>
      </c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>
        <v>0</v>
      </c>
      <c r="Y17" s="233">
        <v>0</v>
      </c>
      <c r="Z17" s="233">
        <v>0</v>
      </c>
      <c r="AA17" s="233">
        <v>0</v>
      </c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</row>
    <row r="18" spans="1:76" s="278" customFormat="1" ht="18" customHeight="1">
      <c r="A18" s="295" t="s">
        <v>693</v>
      </c>
      <c r="B18" s="285">
        <f t="shared" si="1"/>
        <v>27</v>
      </c>
      <c r="C18" s="283">
        <f t="shared" si="3"/>
        <v>0</v>
      </c>
      <c r="D18" s="233">
        <v>0</v>
      </c>
      <c r="E18" s="233">
        <v>0</v>
      </c>
      <c r="F18" s="233">
        <v>0</v>
      </c>
      <c r="G18" s="283"/>
      <c r="H18" s="284">
        <v>0</v>
      </c>
      <c r="I18" s="283"/>
      <c r="J18" s="233">
        <f t="shared" si="2"/>
        <v>27</v>
      </c>
      <c r="K18" s="233">
        <v>0</v>
      </c>
      <c r="L18" s="233">
        <v>0</v>
      </c>
      <c r="M18" s="233">
        <v>0</v>
      </c>
      <c r="N18" s="284">
        <v>0</v>
      </c>
      <c r="O18" s="233">
        <v>1</v>
      </c>
      <c r="P18" s="233">
        <v>6</v>
      </c>
      <c r="Q18" s="233">
        <v>13</v>
      </c>
      <c r="R18" s="233">
        <v>7</v>
      </c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>
        <v>0</v>
      </c>
      <c r="Y18" s="233">
        <v>0</v>
      </c>
      <c r="Z18" s="233">
        <v>0</v>
      </c>
      <c r="AA18" s="233">
        <v>0</v>
      </c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</row>
    <row r="19" spans="1:76" s="278" customFormat="1" ht="18" customHeight="1">
      <c r="A19" s="295" t="s">
        <v>692</v>
      </c>
      <c r="B19" s="285">
        <f t="shared" si="1"/>
        <v>12</v>
      </c>
      <c r="C19" s="283">
        <f t="shared" si="3"/>
        <v>0</v>
      </c>
      <c r="D19" s="233">
        <v>0</v>
      </c>
      <c r="E19" s="233">
        <v>0</v>
      </c>
      <c r="F19" s="233">
        <v>0</v>
      </c>
      <c r="G19" s="283"/>
      <c r="H19" s="284">
        <v>0</v>
      </c>
      <c r="I19" s="283"/>
      <c r="J19" s="233">
        <f t="shared" si="2"/>
        <v>12</v>
      </c>
      <c r="K19" s="233">
        <v>0</v>
      </c>
      <c r="L19" s="233">
        <v>0</v>
      </c>
      <c r="M19" s="233">
        <v>0</v>
      </c>
      <c r="N19" s="284">
        <v>0</v>
      </c>
      <c r="O19" s="233">
        <v>1</v>
      </c>
      <c r="P19" s="233">
        <v>4</v>
      </c>
      <c r="Q19" s="233">
        <v>4</v>
      </c>
      <c r="R19" s="233">
        <v>3</v>
      </c>
      <c r="S19" s="233">
        <v>0</v>
      </c>
      <c r="T19" s="233">
        <v>0</v>
      </c>
      <c r="U19" s="233">
        <v>0</v>
      </c>
      <c r="V19" s="233">
        <v>0</v>
      </c>
      <c r="W19" s="233">
        <v>0</v>
      </c>
      <c r="X19" s="233">
        <v>0</v>
      </c>
      <c r="Y19" s="233">
        <v>0</v>
      </c>
      <c r="Z19" s="233">
        <v>0</v>
      </c>
      <c r="AA19" s="233">
        <v>0</v>
      </c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</row>
    <row r="20" spans="1:76" s="278" customFormat="1" ht="18" customHeight="1">
      <c r="A20" s="295" t="s">
        <v>691</v>
      </c>
      <c r="B20" s="285">
        <f t="shared" si="1"/>
        <v>33</v>
      </c>
      <c r="C20" s="283">
        <f t="shared" si="3"/>
        <v>0</v>
      </c>
      <c r="D20" s="233">
        <v>0</v>
      </c>
      <c r="E20" s="233">
        <v>0</v>
      </c>
      <c r="F20" s="233">
        <v>0</v>
      </c>
      <c r="G20" s="283"/>
      <c r="H20" s="284">
        <v>0</v>
      </c>
      <c r="I20" s="283"/>
      <c r="J20" s="233">
        <f t="shared" si="2"/>
        <v>33</v>
      </c>
      <c r="K20" s="233">
        <v>0</v>
      </c>
      <c r="L20" s="233">
        <v>0</v>
      </c>
      <c r="M20" s="233">
        <v>0</v>
      </c>
      <c r="N20" s="284">
        <v>0</v>
      </c>
      <c r="O20" s="233">
        <v>1</v>
      </c>
      <c r="P20" s="233">
        <v>6</v>
      </c>
      <c r="Q20" s="233">
        <v>15</v>
      </c>
      <c r="R20" s="233">
        <v>10</v>
      </c>
      <c r="S20" s="233">
        <v>1</v>
      </c>
      <c r="T20" s="233">
        <v>0</v>
      </c>
      <c r="U20" s="233">
        <v>0</v>
      </c>
      <c r="V20" s="233">
        <v>0</v>
      </c>
      <c r="W20" s="233">
        <v>0</v>
      </c>
      <c r="X20" s="233">
        <v>0</v>
      </c>
      <c r="Y20" s="233">
        <v>0</v>
      </c>
      <c r="Z20" s="233">
        <v>0</v>
      </c>
      <c r="AA20" s="233">
        <v>0</v>
      </c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</row>
    <row r="21" spans="1:76" s="278" customFormat="1" ht="18" customHeight="1">
      <c r="A21" s="295" t="s">
        <v>690</v>
      </c>
      <c r="B21" s="285">
        <f t="shared" si="1"/>
        <v>15</v>
      </c>
      <c r="C21" s="283">
        <f t="shared" si="3"/>
        <v>0</v>
      </c>
      <c r="D21" s="233">
        <v>0</v>
      </c>
      <c r="E21" s="233">
        <v>0</v>
      </c>
      <c r="F21" s="233">
        <v>0</v>
      </c>
      <c r="G21" s="283"/>
      <c r="H21" s="284">
        <v>0</v>
      </c>
      <c r="I21" s="283"/>
      <c r="J21" s="233">
        <f t="shared" si="2"/>
        <v>15</v>
      </c>
      <c r="K21" s="233">
        <v>0</v>
      </c>
      <c r="L21" s="233">
        <v>0</v>
      </c>
      <c r="M21" s="233">
        <v>0</v>
      </c>
      <c r="N21" s="284">
        <v>0</v>
      </c>
      <c r="O21" s="233">
        <v>1</v>
      </c>
      <c r="P21" s="233">
        <v>4</v>
      </c>
      <c r="Q21" s="233">
        <v>6</v>
      </c>
      <c r="R21" s="233">
        <v>4</v>
      </c>
      <c r="S21" s="233">
        <v>0</v>
      </c>
      <c r="T21" s="233">
        <v>0</v>
      </c>
      <c r="U21" s="233">
        <v>0</v>
      </c>
      <c r="V21" s="233">
        <v>0</v>
      </c>
      <c r="W21" s="233">
        <v>0</v>
      </c>
      <c r="X21" s="233">
        <v>0</v>
      </c>
      <c r="Y21" s="233">
        <v>0</v>
      </c>
      <c r="Z21" s="233">
        <v>0</v>
      </c>
      <c r="AA21" s="233">
        <v>0</v>
      </c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</row>
    <row r="22" spans="1:76" s="278" customFormat="1" ht="18" customHeight="1">
      <c r="A22" s="295" t="s">
        <v>689</v>
      </c>
      <c r="B22" s="285">
        <f t="shared" si="1"/>
        <v>12</v>
      </c>
      <c r="C22" s="283">
        <f t="shared" si="3"/>
        <v>0</v>
      </c>
      <c r="D22" s="233">
        <v>0</v>
      </c>
      <c r="E22" s="233">
        <v>0</v>
      </c>
      <c r="F22" s="233">
        <v>0</v>
      </c>
      <c r="G22" s="283"/>
      <c r="H22" s="284">
        <v>0</v>
      </c>
      <c r="I22" s="283"/>
      <c r="J22" s="233">
        <f t="shared" si="2"/>
        <v>12</v>
      </c>
      <c r="K22" s="233">
        <v>0</v>
      </c>
      <c r="L22" s="233">
        <v>0</v>
      </c>
      <c r="M22" s="233">
        <v>0</v>
      </c>
      <c r="N22" s="284">
        <v>0</v>
      </c>
      <c r="O22" s="233">
        <v>1</v>
      </c>
      <c r="P22" s="233">
        <v>4</v>
      </c>
      <c r="Q22" s="233">
        <v>4</v>
      </c>
      <c r="R22" s="233">
        <v>3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3">
        <v>0</v>
      </c>
      <c r="Y22" s="233">
        <v>0</v>
      </c>
      <c r="Z22" s="233">
        <v>0</v>
      </c>
      <c r="AA22" s="233">
        <v>0</v>
      </c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</row>
    <row r="23" spans="1:76" s="278" customFormat="1" ht="18" customHeight="1">
      <c r="A23" s="295" t="s">
        <v>688</v>
      </c>
      <c r="B23" s="285">
        <f t="shared" si="1"/>
        <v>32</v>
      </c>
      <c r="C23" s="283">
        <f t="shared" si="3"/>
        <v>0</v>
      </c>
      <c r="D23" s="233">
        <v>0</v>
      </c>
      <c r="E23" s="233">
        <v>0</v>
      </c>
      <c r="F23" s="233">
        <v>0</v>
      </c>
      <c r="G23" s="283"/>
      <c r="H23" s="284">
        <v>0</v>
      </c>
      <c r="I23" s="283"/>
      <c r="J23" s="233">
        <f t="shared" si="2"/>
        <v>32</v>
      </c>
      <c r="K23" s="233">
        <v>0</v>
      </c>
      <c r="L23" s="233">
        <v>0</v>
      </c>
      <c r="M23" s="233">
        <v>0</v>
      </c>
      <c r="N23" s="284">
        <v>0</v>
      </c>
      <c r="O23" s="233">
        <v>1</v>
      </c>
      <c r="P23" s="233">
        <v>5</v>
      </c>
      <c r="Q23" s="233">
        <v>14</v>
      </c>
      <c r="R23" s="233">
        <v>10</v>
      </c>
      <c r="S23" s="233">
        <v>2</v>
      </c>
      <c r="T23" s="233">
        <v>0</v>
      </c>
      <c r="U23" s="233">
        <v>0</v>
      </c>
      <c r="V23" s="233">
        <v>0</v>
      </c>
      <c r="W23" s="233">
        <v>0</v>
      </c>
      <c r="X23" s="233">
        <v>0</v>
      </c>
      <c r="Y23" s="233">
        <v>0</v>
      </c>
      <c r="Z23" s="233">
        <v>0</v>
      </c>
      <c r="AA23" s="233">
        <v>0</v>
      </c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</row>
    <row r="24" spans="1:76" s="287" customFormat="1" ht="18" customHeight="1">
      <c r="A24" s="292" t="s">
        <v>687</v>
      </c>
      <c r="B24" s="291">
        <f t="shared" si="1"/>
        <v>242</v>
      </c>
      <c r="C24" s="290">
        <f t="shared" si="3"/>
        <v>1</v>
      </c>
      <c r="D24" s="288">
        <f aca="true" t="shared" si="6" ref="D24:I24">SUM(D25:D30)</f>
        <v>1</v>
      </c>
      <c r="E24" s="288">
        <f t="shared" si="6"/>
        <v>1</v>
      </c>
      <c r="F24" s="288">
        <f t="shared" si="6"/>
        <v>0</v>
      </c>
      <c r="G24" s="289">
        <f t="shared" si="6"/>
        <v>0</v>
      </c>
      <c r="H24" s="288">
        <f t="shared" si="6"/>
        <v>1</v>
      </c>
      <c r="I24" s="290">
        <f t="shared" si="6"/>
        <v>1</v>
      </c>
      <c r="J24" s="288">
        <f t="shared" si="2"/>
        <v>237</v>
      </c>
      <c r="K24" s="288">
        <f aca="true" t="shared" si="7" ref="K24:AA24">SUM(K25:K30)</f>
        <v>0</v>
      </c>
      <c r="L24" s="288">
        <f t="shared" si="7"/>
        <v>0</v>
      </c>
      <c r="M24" s="288">
        <f t="shared" si="7"/>
        <v>1</v>
      </c>
      <c r="N24" s="288">
        <f t="shared" si="7"/>
        <v>0</v>
      </c>
      <c r="O24" s="288">
        <f t="shared" si="7"/>
        <v>7</v>
      </c>
      <c r="P24" s="288">
        <f t="shared" si="7"/>
        <v>34</v>
      </c>
      <c r="Q24" s="288">
        <f t="shared" si="7"/>
        <v>69</v>
      </c>
      <c r="R24" s="288">
        <f t="shared" si="7"/>
        <v>86</v>
      </c>
      <c r="S24" s="288">
        <f t="shared" si="7"/>
        <v>36</v>
      </c>
      <c r="T24" s="288">
        <f t="shared" si="7"/>
        <v>2</v>
      </c>
      <c r="U24" s="288">
        <f t="shared" si="7"/>
        <v>1</v>
      </c>
      <c r="V24" s="288">
        <f t="shared" si="7"/>
        <v>1</v>
      </c>
      <c r="W24" s="288">
        <f t="shared" si="7"/>
        <v>0</v>
      </c>
      <c r="X24" s="288">
        <f t="shared" si="7"/>
        <v>2</v>
      </c>
      <c r="Y24" s="288">
        <f t="shared" si="7"/>
        <v>0</v>
      </c>
      <c r="Z24" s="288">
        <f t="shared" si="7"/>
        <v>0</v>
      </c>
      <c r="AA24" s="288">
        <f t="shared" si="7"/>
        <v>0</v>
      </c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</row>
    <row r="25" spans="1:76" s="278" customFormat="1" ht="18" customHeight="1">
      <c r="A25" s="286" t="s">
        <v>686</v>
      </c>
      <c r="B25" s="285">
        <f t="shared" si="1"/>
        <v>59</v>
      </c>
      <c r="C25" s="283">
        <f t="shared" si="3"/>
        <v>1</v>
      </c>
      <c r="D25" s="233">
        <v>1</v>
      </c>
      <c r="E25" s="233">
        <v>1</v>
      </c>
      <c r="F25" s="233"/>
      <c r="G25" s="283"/>
      <c r="H25" s="284">
        <v>1</v>
      </c>
      <c r="I25" s="283">
        <v>1</v>
      </c>
      <c r="J25" s="233">
        <f t="shared" si="2"/>
        <v>56</v>
      </c>
      <c r="K25" s="233">
        <v>0</v>
      </c>
      <c r="L25" s="233">
        <v>0</v>
      </c>
      <c r="M25" s="233">
        <v>1</v>
      </c>
      <c r="N25" s="284">
        <v>0</v>
      </c>
      <c r="O25" s="233">
        <v>2</v>
      </c>
      <c r="P25" s="233">
        <v>7</v>
      </c>
      <c r="Q25" s="233">
        <v>16</v>
      </c>
      <c r="R25" s="233">
        <v>19</v>
      </c>
      <c r="S25" s="233">
        <v>9</v>
      </c>
      <c r="T25" s="233">
        <v>2</v>
      </c>
      <c r="U25" s="233">
        <v>0</v>
      </c>
      <c r="V25" s="233">
        <v>0</v>
      </c>
      <c r="W25" s="233">
        <v>0</v>
      </c>
      <c r="X25" s="233">
        <v>0</v>
      </c>
      <c r="Y25" s="233">
        <v>0</v>
      </c>
      <c r="Z25" s="233">
        <v>0</v>
      </c>
      <c r="AA25" s="233">
        <v>0</v>
      </c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</row>
    <row r="26" spans="1:76" s="278" customFormat="1" ht="18" customHeight="1">
      <c r="A26" s="286" t="s">
        <v>685</v>
      </c>
      <c r="B26" s="285">
        <f t="shared" si="1"/>
        <v>26</v>
      </c>
      <c r="C26" s="283">
        <f t="shared" si="3"/>
        <v>0</v>
      </c>
      <c r="D26" s="233">
        <v>0</v>
      </c>
      <c r="E26" s="233">
        <v>0</v>
      </c>
      <c r="F26" s="233">
        <v>0</v>
      </c>
      <c r="G26" s="283"/>
      <c r="H26" s="284">
        <v>0</v>
      </c>
      <c r="I26" s="283"/>
      <c r="J26" s="233">
        <f t="shared" si="2"/>
        <v>26</v>
      </c>
      <c r="K26" s="284">
        <v>0</v>
      </c>
      <c r="L26" s="284">
        <v>0</v>
      </c>
      <c r="M26" s="284">
        <v>0</v>
      </c>
      <c r="N26" s="284">
        <v>0</v>
      </c>
      <c r="O26" s="233">
        <v>1</v>
      </c>
      <c r="P26" s="233">
        <v>5</v>
      </c>
      <c r="Q26" s="233">
        <v>7</v>
      </c>
      <c r="R26" s="233">
        <v>12</v>
      </c>
      <c r="S26" s="233">
        <v>1</v>
      </c>
      <c r="T26" s="233">
        <v>0</v>
      </c>
      <c r="U26" s="233">
        <v>0</v>
      </c>
      <c r="V26" s="233">
        <v>0</v>
      </c>
      <c r="W26" s="233">
        <v>0</v>
      </c>
      <c r="X26" s="233">
        <v>0</v>
      </c>
      <c r="Y26" s="233">
        <v>0</v>
      </c>
      <c r="Z26" s="233">
        <v>0</v>
      </c>
      <c r="AA26" s="233">
        <v>0</v>
      </c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</row>
    <row r="27" spans="1:76" s="278" customFormat="1" ht="18" customHeight="1">
      <c r="A27" s="286" t="s">
        <v>684</v>
      </c>
      <c r="B27" s="285">
        <f t="shared" si="1"/>
        <v>42</v>
      </c>
      <c r="C27" s="283">
        <f t="shared" si="3"/>
        <v>0</v>
      </c>
      <c r="D27" s="233">
        <v>0</v>
      </c>
      <c r="E27" s="233">
        <v>0</v>
      </c>
      <c r="F27" s="233">
        <v>0</v>
      </c>
      <c r="G27" s="283"/>
      <c r="H27" s="284">
        <v>0</v>
      </c>
      <c r="I27" s="283"/>
      <c r="J27" s="233">
        <f t="shared" si="2"/>
        <v>42</v>
      </c>
      <c r="K27" s="284">
        <v>0</v>
      </c>
      <c r="L27" s="284">
        <v>0</v>
      </c>
      <c r="M27" s="284">
        <v>0</v>
      </c>
      <c r="N27" s="284">
        <v>0</v>
      </c>
      <c r="O27" s="233">
        <v>1</v>
      </c>
      <c r="P27" s="233">
        <v>9</v>
      </c>
      <c r="Q27" s="233">
        <v>15</v>
      </c>
      <c r="R27" s="233">
        <v>14</v>
      </c>
      <c r="S27" s="233">
        <v>1</v>
      </c>
      <c r="T27" s="233">
        <v>0</v>
      </c>
      <c r="U27" s="233">
        <v>1</v>
      </c>
      <c r="V27" s="233">
        <v>1</v>
      </c>
      <c r="W27" s="233">
        <v>0</v>
      </c>
      <c r="X27" s="233">
        <v>0</v>
      </c>
      <c r="Y27" s="233">
        <v>0</v>
      </c>
      <c r="Z27" s="233">
        <v>0</v>
      </c>
      <c r="AA27" s="233">
        <v>0</v>
      </c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</row>
    <row r="28" spans="1:76" s="278" customFormat="1" ht="18" customHeight="1">
      <c r="A28" s="286" t="s">
        <v>683</v>
      </c>
      <c r="B28" s="285">
        <f t="shared" si="1"/>
        <v>8</v>
      </c>
      <c r="C28" s="283">
        <f t="shared" si="3"/>
        <v>0</v>
      </c>
      <c r="D28" s="233">
        <v>0</v>
      </c>
      <c r="E28" s="233">
        <v>0</v>
      </c>
      <c r="F28" s="233">
        <v>0</v>
      </c>
      <c r="G28" s="283"/>
      <c r="H28" s="284">
        <v>0</v>
      </c>
      <c r="I28" s="283"/>
      <c r="J28" s="233">
        <f t="shared" si="2"/>
        <v>8</v>
      </c>
      <c r="K28" s="284">
        <v>0</v>
      </c>
      <c r="L28" s="284">
        <v>0</v>
      </c>
      <c r="M28" s="284">
        <v>0</v>
      </c>
      <c r="N28" s="284">
        <v>0</v>
      </c>
      <c r="O28" s="233">
        <v>1</v>
      </c>
      <c r="P28" s="233">
        <v>2</v>
      </c>
      <c r="Q28" s="233">
        <v>3</v>
      </c>
      <c r="R28" s="233">
        <v>2</v>
      </c>
      <c r="S28" s="233">
        <v>0</v>
      </c>
      <c r="T28" s="233">
        <v>0</v>
      </c>
      <c r="U28" s="233">
        <v>0</v>
      </c>
      <c r="V28" s="233">
        <v>0</v>
      </c>
      <c r="W28" s="233">
        <v>0</v>
      </c>
      <c r="X28" s="233">
        <v>0</v>
      </c>
      <c r="Y28" s="233">
        <v>0</v>
      </c>
      <c r="Z28" s="233">
        <v>0</v>
      </c>
      <c r="AA28" s="233">
        <v>0</v>
      </c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</row>
    <row r="29" spans="1:76" s="278" customFormat="1" ht="18" customHeight="1">
      <c r="A29" s="286" t="s">
        <v>682</v>
      </c>
      <c r="B29" s="285">
        <f t="shared" si="1"/>
        <v>54</v>
      </c>
      <c r="C29" s="283">
        <f t="shared" si="3"/>
        <v>0</v>
      </c>
      <c r="D29" s="233">
        <v>0</v>
      </c>
      <c r="E29" s="233">
        <v>0</v>
      </c>
      <c r="F29" s="233">
        <v>0</v>
      </c>
      <c r="G29" s="283"/>
      <c r="H29" s="284">
        <v>0</v>
      </c>
      <c r="I29" s="283"/>
      <c r="J29" s="233">
        <f t="shared" si="2"/>
        <v>52</v>
      </c>
      <c r="K29" s="284">
        <v>0</v>
      </c>
      <c r="L29" s="284">
        <v>0</v>
      </c>
      <c r="M29" s="284">
        <v>0</v>
      </c>
      <c r="N29" s="284">
        <v>0</v>
      </c>
      <c r="O29" s="233">
        <v>1</v>
      </c>
      <c r="P29" s="233">
        <v>6</v>
      </c>
      <c r="Q29" s="233">
        <v>12</v>
      </c>
      <c r="R29" s="233">
        <v>23</v>
      </c>
      <c r="S29" s="233">
        <v>10</v>
      </c>
      <c r="T29" s="233">
        <v>0</v>
      </c>
      <c r="U29" s="233">
        <v>0</v>
      </c>
      <c r="V29" s="233">
        <v>0</v>
      </c>
      <c r="W29" s="233">
        <v>0</v>
      </c>
      <c r="X29" s="233">
        <v>2</v>
      </c>
      <c r="Y29" s="233">
        <v>0</v>
      </c>
      <c r="Z29" s="233">
        <v>0</v>
      </c>
      <c r="AA29" s="233">
        <v>0</v>
      </c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</row>
    <row r="30" spans="1:76" s="278" customFormat="1" ht="18" customHeight="1">
      <c r="A30" s="286" t="s">
        <v>681</v>
      </c>
      <c r="B30" s="285">
        <f t="shared" si="1"/>
        <v>53</v>
      </c>
      <c r="C30" s="283">
        <f t="shared" si="3"/>
        <v>0</v>
      </c>
      <c r="D30" s="233">
        <v>0</v>
      </c>
      <c r="E30" s="233">
        <v>0</v>
      </c>
      <c r="F30" s="233">
        <v>0</v>
      </c>
      <c r="G30" s="283"/>
      <c r="H30" s="284">
        <v>0</v>
      </c>
      <c r="I30" s="283"/>
      <c r="J30" s="233">
        <f t="shared" si="2"/>
        <v>53</v>
      </c>
      <c r="K30" s="284">
        <v>0</v>
      </c>
      <c r="L30" s="284">
        <v>0</v>
      </c>
      <c r="M30" s="284">
        <v>0</v>
      </c>
      <c r="N30" s="284">
        <v>0</v>
      </c>
      <c r="O30" s="233">
        <v>1</v>
      </c>
      <c r="P30" s="233">
        <v>5</v>
      </c>
      <c r="Q30" s="233">
        <v>16</v>
      </c>
      <c r="R30" s="233">
        <v>16</v>
      </c>
      <c r="S30" s="233">
        <v>15</v>
      </c>
      <c r="T30" s="233">
        <v>0</v>
      </c>
      <c r="U30" s="233">
        <v>0</v>
      </c>
      <c r="V30" s="233">
        <v>0</v>
      </c>
      <c r="W30" s="233">
        <v>0</v>
      </c>
      <c r="X30" s="233">
        <v>0</v>
      </c>
      <c r="Y30" s="233">
        <v>0</v>
      </c>
      <c r="Z30" s="233">
        <v>0</v>
      </c>
      <c r="AA30" s="233">
        <v>0</v>
      </c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</row>
    <row r="31" spans="1:76" s="287" customFormat="1" ht="18" customHeight="1">
      <c r="A31" s="296" t="s">
        <v>680</v>
      </c>
      <c r="B31" s="291">
        <f t="shared" si="1"/>
        <v>128</v>
      </c>
      <c r="C31" s="290">
        <f t="shared" si="3"/>
        <v>0</v>
      </c>
      <c r="D31" s="288">
        <f aca="true" t="shared" si="8" ref="D31:I31">SUM(D32:D37)</f>
        <v>0</v>
      </c>
      <c r="E31" s="288">
        <f t="shared" si="8"/>
        <v>1</v>
      </c>
      <c r="F31" s="288">
        <f t="shared" si="8"/>
        <v>0</v>
      </c>
      <c r="G31" s="289">
        <f t="shared" si="8"/>
        <v>0</v>
      </c>
      <c r="H31" s="288">
        <f t="shared" si="8"/>
        <v>0</v>
      </c>
      <c r="I31" s="289">
        <f t="shared" si="8"/>
        <v>0</v>
      </c>
      <c r="J31" s="288">
        <f t="shared" si="2"/>
        <v>127</v>
      </c>
      <c r="K31" s="288">
        <f aca="true" t="shared" si="9" ref="K31:AA31">SUM(K32:K37)</f>
        <v>0</v>
      </c>
      <c r="L31" s="288">
        <f t="shared" si="9"/>
        <v>0</v>
      </c>
      <c r="M31" s="288">
        <f t="shared" si="9"/>
        <v>1</v>
      </c>
      <c r="N31" s="288">
        <f t="shared" si="9"/>
        <v>0</v>
      </c>
      <c r="O31" s="288">
        <f t="shared" si="9"/>
        <v>6</v>
      </c>
      <c r="P31" s="288">
        <f t="shared" si="9"/>
        <v>35</v>
      </c>
      <c r="Q31" s="288">
        <f t="shared" si="9"/>
        <v>47</v>
      </c>
      <c r="R31" s="288">
        <f t="shared" si="9"/>
        <v>30</v>
      </c>
      <c r="S31" s="288">
        <f t="shared" si="9"/>
        <v>8</v>
      </c>
      <c r="T31" s="288">
        <f t="shared" si="9"/>
        <v>0</v>
      </c>
      <c r="U31" s="288">
        <f t="shared" si="9"/>
        <v>0</v>
      </c>
      <c r="V31" s="288">
        <f t="shared" si="9"/>
        <v>0</v>
      </c>
      <c r="W31" s="288">
        <f t="shared" si="9"/>
        <v>0</v>
      </c>
      <c r="X31" s="288">
        <f t="shared" si="9"/>
        <v>0</v>
      </c>
      <c r="Y31" s="288">
        <f t="shared" si="9"/>
        <v>0</v>
      </c>
      <c r="Z31" s="288">
        <f t="shared" si="9"/>
        <v>0</v>
      </c>
      <c r="AA31" s="288">
        <f t="shared" si="9"/>
        <v>0</v>
      </c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</row>
    <row r="32" spans="1:76" s="278" customFormat="1" ht="18" customHeight="1">
      <c r="A32" s="295" t="s">
        <v>679</v>
      </c>
      <c r="B32" s="285">
        <f t="shared" si="1"/>
        <v>32</v>
      </c>
      <c r="C32" s="283">
        <f t="shared" si="3"/>
        <v>0</v>
      </c>
      <c r="D32" s="233">
        <v>0</v>
      </c>
      <c r="E32" s="233">
        <v>0</v>
      </c>
      <c r="F32" s="233">
        <v>0</v>
      </c>
      <c r="G32" s="283"/>
      <c r="H32" s="284">
        <v>0</v>
      </c>
      <c r="I32" s="283"/>
      <c r="J32" s="233">
        <f t="shared" si="2"/>
        <v>32</v>
      </c>
      <c r="K32" s="233">
        <v>0</v>
      </c>
      <c r="L32" s="233">
        <v>0</v>
      </c>
      <c r="M32" s="233">
        <v>1</v>
      </c>
      <c r="N32" s="284">
        <v>0</v>
      </c>
      <c r="O32" s="233">
        <v>1</v>
      </c>
      <c r="P32" s="233">
        <v>8</v>
      </c>
      <c r="Q32" s="233">
        <v>12</v>
      </c>
      <c r="R32" s="233">
        <v>7</v>
      </c>
      <c r="S32" s="233">
        <v>3</v>
      </c>
      <c r="T32" s="233">
        <v>0</v>
      </c>
      <c r="U32" s="233">
        <v>0</v>
      </c>
      <c r="V32" s="233">
        <v>0</v>
      </c>
      <c r="W32" s="233">
        <v>0</v>
      </c>
      <c r="X32" s="233">
        <v>0</v>
      </c>
      <c r="Y32" s="233">
        <v>0</v>
      </c>
      <c r="Z32" s="233">
        <v>0</v>
      </c>
      <c r="AA32" s="233">
        <v>0</v>
      </c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</row>
    <row r="33" spans="1:76" s="278" customFormat="1" ht="18" customHeight="1">
      <c r="A33" s="295" t="s">
        <v>678</v>
      </c>
      <c r="B33" s="285">
        <f t="shared" si="1"/>
        <v>14</v>
      </c>
      <c r="C33" s="283">
        <f t="shared" si="3"/>
        <v>0</v>
      </c>
      <c r="D33" s="233">
        <v>0</v>
      </c>
      <c r="E33" s="233">
        <v>0</v>
      </c>
      <c r="F33" s="233">
        <v>0</v>
      </c>
      <c r="G33" s="283"/>
      <c r="H33" s="284">
        <v>0</v>
      </c>
      <c r="I33" s="283"/>
      <c r="J33" s="233">
        <f t="shared" si="2"/>
        <v>14</v>
      </c>
      <c r="K33" s="233">
        <v>0</v>
      </c>
      <c r="L33" s="233">
        <v>0</v>
      </c>
      <c r="M33" s="233">
        <v>0</v>
      </c>
      <c r="N33" s="284">
        <v>0</v>
      </c>
      <c r="O33" s="233">
        <v>1</v>
      </c>
      <c r="P33" s="233">
        <v>5</v>
      </c>
      <c r="Q33" s="233">
        <v>5</v>
      </c>
      <c r="R33" s="233">
        <v>3</v>
      </c>
      <c r="S33" s="233">
        <v>0</v>
      </c>
      <c r="T33" s="233">
        <v>0</v>
      </c>
      <c r="U33" s="233">
        <v>0</v>
      </c>
      <c r="V33" s="233">
        <v>0</v>
      </c>
      <c r="W33" s="233">
        <v>0</v>
      </c>
      <c r="X33" s="233">
        <v>0</v>
      </c>
      <c r="Y33" s="233">
        <v>0</v>
      </c>
      <c r="Z33" s="233">
        <v>0</v>
      </c>
      <c r="AA33" s="233">
        <v>0</v>
      </c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</row>
    <row r="34" spans="1:76" s="278" customFormat="1" ht="18" customHeight="1">
      <c r="A34" s="295" t="s">
        <v>677</v>
      </c>
      <c r="B34" s="285">
        <f t="shared" si="1"/>
        <v>17</v>
      </c>
      <c r="C34" s="283">
        <f t="shared" si="3"/>
        <v>0</v>
      </c>
      <c r="D34" s="233">
        <v>0</v>
      </c>
      <c r="E34" s="233">
        <v>0</v>
      </c>
      <c r="F34" s="233">
        <v>0</v>
      </c>
      <c r="G34" s="283"/>
      <c r="H34" s="284">
        <v>0</v>
      </c>
      <c r="I34" s="283"/>
      <c r="J34" s="233">
        <f t="shared" si="2"/>
        <v>17</v>
      </c>
      <c r="K34" s="233">
        <v>0</v>
      </c>
      <c r="L34" s="233">
        <v>0</v>
      </c>
      <c r="M34" s="233">
        <v>0</v>
      </c>
      <c r="N34" s="284">
        <v>0</v>
      </c>
      <c r="O34" s="233">
        <v>1</v>
      </c>
      <c r="P34" s="233">
        <v>7</v>
      </c>
      <c r="Q34" s="233">
        <v>6</v>
      </c>
      <c r="R34" s="233">
        <v>3</v>
      </c>
      <c r="S34" s="233">
        <v>0</v>
      </c>
      <c r="T34" s="233">
        <v>0</v>
      </c>
      <c r="U34" s="233">
        <v>0</v>
      </c>
      <c r="V34" s="233">
        <v>0</v>
      </c>
      <c r="W34" s="233">
        <v>0</v>
      </c>
      <c r="X34" s="233">
        <v>0</v>
      </c>
      <c r="Y34" s="233">
        <v>0</v>
      </c>
      <c r="Z34" s="233">
        <v>0</v>
      </c>
      <c r="AA34" s="233">
        <v>0</v>
      </c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</row>
    <row r="35" spans="1:76" s="278" customFormat="1" ht="18" customHeight="1">
      <c r="A35" s="295" t="s">
        <v>676</v>
      </c>
      <c r="B35" s="285">
        <f t="shared" si="1"/>
        <v>20</v>
      </c>
      <c r="C35" s="283">
        <f t="shared" si="3"/>
        <v>0</v>
      </c>
      <c r="D35" s="233">
        <v>0</v>
      </c>
      <c r="E35" s="233">
        <v>0</v>
      </c>
      <c r="F35" s="233">
        <v>0</v>
      </c>
      <c r="G35" s="283"/>
      <c r="H35" s="284">
        <v>0</v>
      </c>
      <c r="I35" s="283"/>
      <c r="J35" s="233">
        <f t="shared" si="2"/>
        <v>20</v>
      </c>
      <c r="K35" s="233">
        <v>0</v>
      </c>
      <c r="L35" s="233">
        <v>0</v>
      </c>
      <c r="M35" s="233">
        <v>0</v>
      </c>
      <c r="N35" s="284">
        <v>0</v>
      </c>
      <c r="O35" s="233">
        <v>1</v>
      </c>
      <c r="P35" s="233">
        <v>6</v>
      </c>
      <c r="Q35" s="233">
        <v>9</v>
      </c>
      <c r="R35" s="233">
        <v>4</v>
      </c>
      <c r="S35" s="233">
        <v>0</v>
      </c>
      <c r="T35" s="233">
        <v>0</v>
      </c>
      <c r="U35" s="233">
        <v>0</v>
      </c>
      <c r="V35" s="233">
        <v>0</v>
      </c>
      <c r="W35" s="233">
        <v>0</v>
      </c>
      <c r="X35" s="233">
        <v>0</v>
      </c>
      <c r="Y35" s="233">
        <v>0</v>
      </c>
      <c r="Z35" s="233">
        <v>0</v>
      </c>
      <c r="AA35" s="233">
        <v>0</v>
      </c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</row>
    <row r="36" spans="1:76" s="278" customFormat="1" ht="18" customHeight="1">
      <c r="A36" s="295" t="s">
        <v>675</v>
      </c>
      <c r="B36" s="285">
        <f t="shared" si="1"/>
        <v>20</v>
      </c>
      <c r="C36" s="283">
        <f t="shared" si="3"/>
        <v>0</v>
      </c>
      <c r="D36" s="233">
        <v>0</v>
      </c>
      <c r="E36" s="233">
        <v>1</v>
      </c>
      <c r="F36" s="233">
        <v>0</v>
      </c>
      <c r="G36" s="283"/>
      <c r="H36" s="284">
        <v>0</v>
      </c>
      <c r="I36" s="283"/>
      <c r="J36" s="233">
        <f t="shared" si="2"/>
        <v>19</v>
      </c>
      <c r="K36" s="233">
        <v>0</v>
      </c>
      <c r="L36" s="233">
        <v>0</v>
      </c>
      <c r="M36" s="233">
        <v>0</v>
      </c>
      <c r="N36" s="284">
        <v>0</v>
      </c>
      <c r="O36" s="233">
        <v>1</v>
      </c>
      <c r="P36" s="233">
        <v>4</v>
      </c>
      <c r="Q36" s="233">
        <v>6</v>
      </c>
      <c r="R36" s="233">
        <v>5</v>
      </c>
      <c r="S36" s="233">
        <v>3</v>
      </c>
      <c r="T36" s="233">
        <v>0</v>
      </c>
      <c r="U36" s="233">
        <v>0</v>
      </c>
      <c r="V36" s="233">
        <v>0</v>
      </c>
      <c r="W36" s="233">
        <v>0</v>
      </c>
      <c r="X36" s="233">
        <v>0</v>
      </c>
      <c r="Y36" s="233">
        <v>0</v>
      </c>
      <c r="Z36" s="233">
        <v>0</v>
      </c>
      <c r="AA36" s="233">
        <v>0</v>
      </c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</row>
    <row r="37" spans="1:76" s="278" customFormat="1" ht="18" customHeight="1">
      <c r="A37" s="295" t="s">
        <v>674</v>
      </c>
      <c r="B37" s="285">
        <f t="shared" si="1"/>
        <v>25</v>
      </c>
      <c r="C37" s="283">
        <f t="shared" si="3"/>
        <v>0</v>
      </c>
      <c r="D37" s="233">
        <v>0</v>
      </c>
      <c r="E37" s="233">
        <v>0</v>
      </c>
      <c r="F37" s="233">
        <v>0</v>
      </c>
      <c r="G37" s="283">
        <v>0</v>
      </c>
      <c r="H37" s="284">
        <v>0</v>
      </c>
      <c r="I37" s="283"/>
      <c r="J37" s="233">
        <f t="shared" si="2"/>
        <v>25</v>
      </c>
      <c r="K37" s="233">
        <v>0</v>
      </c>
      <c r="L37" s="233">
        <v>0</v>
      </c>
      <c r="M37" s="233">
        <v>0</v>
      </c>
      <c r="N37" s="284">
        <v>0</v>
      </c>
      <c r="O37" s="233">
        <v>1</v>
      </c>
      <c r="P37" s="233">
        <v>5</v>
      </c>
      <c r="Q37" s="233">
        <v>9</v>
      </c>
      <c r="R37" s="233">
        <v>8</v>
      </c>
      <c r="S37" s="233">
        <v>2</v>
      </c>
      <c r="T37" s="233">
        <v>0</v>
      </c>
      <c r="U37" s="233">
        <v>0</v>
      </c>
      <c r="V37" s="233">
        <v>0</v>
      </c>
      <c r="W37" s="233">
        <v>0</v>
      </c>
      <c r="X37" s="233">
        <v>0</v>
      </c>
      <c r="Y37" s="233">
        <v>0</v>
      </c>
      <c r="Z37" s="233">
        <v>0</v>
      </c>
      <c r="AA37" s="233">
        <v>0</v>
      </c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</row>
    <row r="38" spans="1:76" s="287" customFormat="1" ht="18" customHeight="1">
      <c r="A38" s="292" t="s">
        <v>673</v>
      </c>
      <c r="B38" s="291">
        <f t="shared" si="1"/>
        <v>88</v>
      </c>
      <c r="C38" s="290">
        <f t="shared" si="3"/>
        <v>0</v>
      </c>
      <c r="D38" s="288">
        <f aca="true" t="shared" si="10" ref="D38:I38">SUM(D39:D43)</f>
        <v>0</v>
      </c>
      <c r="E38" s="288">
        <f t="shared" si="10"/>
        <v>0</v>
      </c>
      <c r="F38" s="288">
        <f t="shared" si="10"/>
        <v>0</v>
      </c>
      <c r="G38" s="289">
        <f t="shared" si="10"/>
        <v>0</v>
      </c>
      <c r="H38" s="288">
        <f t="shared" si="10"/>
        <v>0</v>
      </c>
      <c r="I38" s="289">
        <f t="shared" si="10"/>
        <v>0</v>
      </c>
      <c r="J38" s="288">
        <f t="shared" si="2"/>
        <v>88</v>
      </c>
      <c r="K38" s="288">
        <f aca="true" t="shared" si="11" ref="K38:AA38">SUM(K39:K43)</f>
        <v>0</v>
      </c>
      <c r="L38" s="288">
        <f t="shared" si="11"/>
        <v>0</v>
      </c>
      <c r="M38" s="288">
        <f t="shared" si="11"/>
        <v>1</v>
      </c>
      <c r="N38" s="288">
        <f t="shared" si="11"/>
        <v>0</v>
      </c>
      <c r="O38" s="288">
        <f t="shared" si="11"/>
        <v>5</v>
      </c>
      <c r="P38" s="288">
        <f t="shared" si="11"/>
        <v>25</v>
      </c>
      <c r="Q38" s="288">
        <f t="shared" si="11"/>
        <v>39</v>
      </c>
      <c r="R38" s="288">
        <f t="shared" si="11"/>
        <v>17</v>
      </c>
      <c r="S38" s="288">
        <f t="shared" si="11"/>
        <v>1</v>
      </c>
      <c r="T38" s="288">
        <f t="shared" si="11"/>
        <v>0</v>
      </c>
      <c r="U38" s="288">
        <f t="shared" si="11"/>
        <v>0</v>
      </c>
      <c r="V38" s="288">
        <f t="shared" si="11"/>
        <v>0</v>
      </c>
      <c r="W38" s="288">
        <f t="shared" si="11"/>
        <v>0</v>
      </c>
      <c r="X38" s="288">
        <f t="shared" si="11"/>
        <v>0</v>
      </c>
      <c r="Y38" s="288">
        <f t="shared" si="11"/>
        <v>0</v>
      </c>
      <c r="Z38" s="288">
        <f t="shared" si="11"/>
        <v>0</v>
      </c>
      <c r="AA38" s="288">
        <f t="shared" si="11"/>
        <v>0</v>
      </c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</row>
    <row r="39" spans="1:76" s="278" customFormat="1" ht="18" customHeight="1">
      <c r="A39" s="286" t="s">
        <v>672</v>
      </c>
      <c r="B39" s="285">
        <f t="shared" si="1"/>
        <v>23</v>
      </c>
      <c r="C39" s="283">
        <f t="shared" si="3"/>
        <v>0</v>
      </c>
      <c r="D39" s="233">
        <v>0</v>
      </c>
      <c r="E39" s="233">
        <v>0</v>
      </c>
      <c r="F39" s="233">
        <v>0</v>
      </c>
      <c r="G39" s="283"/>
      <c r="H39" s="284">
        <v>0</v>
      </c>
      <c r="I39" s="283"/>
      <c r="J39" s="233">
        <f t="shared" si="2"/>
        <v>23</v>
      </c>
      <c r="K39" s="233">
        <v>0</v>
      </c>
      <c r="L39" s="233">
        <v>0</v>
      </c>
      <c r="M39" s="233">
        <v>1</v>
      </c>
      <c r="N39" s="284">
        <v>0</v>
      </c>
      <c r="O39" s="233">
        <v>1</v>
      </c>
      <c r="P39" s="233">
        <v>6</v>
      </c>
      <c r="Q39" s="233">
        <v>11</v>
      </c>
      <c r="R39" s="233">
        <v>4</v>
      </c>
      <c r="S39" s="233">
        <v>0</v>
      </c>
      <c r="T39" s="233">
        <v>0</v>
      </c>
      <c r="U39" s="233">
        <v>0</v>
      </c>
      <c r="V39" s="233">
        <v>0</v>
      </c>
      <c r="W39" s="233">
        <v>0</v>
      </c>
      <c r="X39" s="233">
        <v>0</v>
      </c>
      <c r="Y39" s="233">
        <v>0</v>
      </c>
      <c r="Z39" s="233">
        <v>0</v>
      </c>
      <c r="AA39" s="233">
        <v>0</v>
      </c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</row>
    <row r="40" spans="1:76" s="278" customFormat="1" ht="18" customHeight="1">
      <c r="A40" s="286" t="s">
        <v>671</v>
      </c>
      <c r="B40" s="285">
        <f t="shared" si="1"/>
        <v>15</v>
      </c>
      <c r="C40" s="283">
        <f t="shared" si="3"/>
        <v>0</v>
      </c>
      <c r="D40" s="233">
        <v>0</v>
      </c>
      <c r="E40" s="233">
        <v>0</v>
      </c>
      <c r="F40" s="233">
        <v>0</v>
      </c>
      <c r="G40" s="283"/>
      <c r="H40" s="284">
        <v>0</v>
      </c>
      <c r="I40" s="283"/>
      <c r="J40" s="233">
        <f t="shared" si="2"/>
        <v>15</v>
      </c>
      <c r="K40" s="233">
        <v>0</v>
      </c>
      <c r="L40" s="233">
        <v>0</v>
      </c>
      <c r="M40" s="233">
        <v>0</v>
      </c>
      <c r="N40" s="284">
        <v>0</v>
      </c>
      <c r="O40" s="233">
        <v>1</v>
      </c>
      <c r="P40" s="233">
        <v>4</v>
      </c>
      <c r="Q40" s="233">
        <v>6</v>
      </c>
      <c r="R40" s="233">
        <v>4</v>
      </c>
      <c r="S40" s="233">
        <v>0</v>
      </c>
      <c r="T40" s="233">
        <v>0</v>
      </c>
      <c r="U40" s="233">
        <v>0</v>
      </c>
      <c r="V40" s="233">
        <v>0</v>
      </c>
      <c r="W40" s="233">
        <v>0</v>
      </c>
      <c r="X40" s="233">
        <v>0</v>
      </c>
      <c r="Y40" s="233">
        <v>0</v>
      </c>
      <c r="Z40" s="233">
        <v>0</v>
      </c>
      <c r="AA40" s="233">
        <v>0</v>
      </c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</row>
    <row r="41" spans="1:76" s="278" customFormat="1" ht="18" customHeight="1">
      <c r="A41" s="286" t="s">
        <v>670</v>
      </c>
      <c r="B41" s="285">
        <f t="shared" si="1"/>
        <v>16</v>
      </c>
      <c r="C41" s="283">
        <f t="shared" si="3"/>
        <v>0</v>
      </c>
      <c r="D41" s="233">
        <v>0</v>
      </c>
      <c r="E41" s="233">
        <v>0</v>
      </c>
      <c r="F41" s="233">
        <v>0</v>
      </c>
      <c r="G41" s="283"/>
      <c r="H41" s="284">
        <v>0</v>
      </c>
      <c r="I41" s="283"/>
      <c r="J41" s="233">
        <f t="shared" si="2"/>
        <v>16</v>
      </c>
      <c r="K41" s="233">
        <v>0</v>
      </c>
      <c r="L41" s="233">
        <v>0</v>
      </c>
      <c r="M41" s="233">
        <v>0</v>
      </c>
      <c r="N41" s="284">
        <v>0</v>
      </c>
      <c r="O41" s="233">
        <v>1</v>
      </c>
      <c r="P41" s="233">
        <v>5</v>
      </c>
      <c r="Q41" s="233">
        <v>8</v>
      </c>
      <c r="R41" s="233">
        <v>1</v>
      </c>
      <c r="S41" s="233">
        <v>1</v>
      </c>
      <c r="T41" s="233">
        <v>0</v>
      </c>
      <c r="U41" s="233">
        <v>0</v>
      </c>
      <c r="V41" s="233">
        <v>0</v>
      </c>
      <c r="W41" s="233">
        <v>0</v>
      </c>
      <c r="X41" s="233">
        <v>0</v>
      </c>
      <c r="Y41" s="233">
        <v>0</v>
      </c>
      <c r="Z41" s="233">
        <v>0</v>
      </c>
      <c r="AA41" s="233">
        <v>0</v>
      </c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</row>
    <row r="42" spans="1:76" s="278" customFormat="1" ht="18" customHeight="1">
      <c r="A42" s="286" t="s">
        <v>669</v>
      </c>
      <c r="B42" s="285">
        <f t="shared" si="1"/>
        <v>16</v>
      </c>
      <c r="C42" s="283">
        <f t="shared" si="3"/>
        <v>0</v>
      </c>
      <c r="D42" s="233">
        <v>0</v>
      </c>
      <c r="E42" s="233">
        <v>0</v>
      </c>
      <c r="F42" s="233">
        <v>0</v>
      </c>
      <c r="G42" s="283"/>
      <c r="H42" s="284">
        <v>0</v>
      </c>
      <c r="I42" s="283"/>
      <c r="J42" s="233">
        <f t="shared" si="2"/>
        <v>16</v>
      </c>
      <c r="K42" s="233">
        <v>0</v>
      </c>
      <c r="L42" s="233">
        <v>0</v>
      </c>
      <c r="M42" s="233">
        <v>0</v>
      </c>
      <c r="N42" s="284">
        <v>0</v>
      </c>
      <c r="O42" s="233">
        <v>1</v>
      </c>
      <c r="P42" s="233">
        <v>5</v>
      </c>
      <c r="Q42" s="233">
        <v>7</v>
      </c>
      <c r="R42" s="233">
        <v>3</v>
      </c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>
        <v>0</v>
      </c>
      <c r="Z42" s="233">
        <v>0</v>
      </c>
      <c r="AA42" s="233">
        <v>0</v>
      </c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</row>
    <row r="43" spans="1:76" s="278" customFormat="1" ht="18" customHeight="1">
      <c r="A43" s="297" t="s">
        <v>668</v>
      </c>
      <c r="B43" s="285">
        <f t="shared" si="1"/>
        <v>18</v>
      </c>
      <c r="C43" s="283">
        <f t="shared" si="3"/>
        <v>0</v>
      </c>
      <c r="D43" s="233">
        <v>0</v>
      </c>
      <c r="E43" s="233">
        <v>0</v>
      </c>
      <c r="F43" s="233">
        <v>0</v>
      </c>
      <c r="G43" s="283"/>
      <c r="H43" s="284">
        <v>0</v>
      </c>
      <c r="I43" s="283"/>
      <c r="J43" s="233">
        <f t="shared" si="2"/>
        <v>18</v>
      </c>
      <c r="K43" s="233">
        <v>0</v>
      </c>
      <c r="L43" s="233">
        <v>0</v>
      </c>
      <c r="M43" s="233">
        <v>0</v>
      </c>
      <c r="N43" s="284">
        <v>0</v>
      </c>
      <c r="O43" s="233">
        <v>1</v>
      </c>
      <c r="P43" s="233">
        <v>5</v>
      </c>
      <c r="Q43" s="233">
        <v>7</v>
      </c>
      <c r="R43" s="233">
        <v>5</v>
      </c>
      <c r="S43" s="233">
        <v>0</v>
      </c>
      <c r="T43" s="233">
        <v>0</v>
      </c>
      <c r="U43" s="233">
        <v>0</v>
      </c>
      <c r="V43" s="233">
        <v>0</v>
      </c>
      <c r="W43" s="233">
        <v>0</v>
      </c>
      <c r="X43" s="233">
        <v>0</v>
      </c>
      <c r="Y43" s="233">
        <v>0</v>
      </c>
      <c r="Z43" s="233">
        <v>0</v>
      </c>
      <c r="AA43" s="233">
        <v>0</v>
      </c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</row>
    <row r="44" spans="1:76" s="287" customFormat="1" ht="18" customHeight="1">
      <c r="A44" s="296" t="s">
        <v>667</v>
      </c>
      <c r="B44" s="291">
        <f>SUM(B45:B47)</f>
        <v>61</v>
      </c>
      <c r="C44" s="290">
        <f t="shared" si="3"/>
        <v>0</v>
      </c>
      <c r="D44" s="288">
        <f aca="true" t="shared" si="12" ref="D44:I44">SUM(D45:D47)</f>
        <v>0</v>
      </c>
      <c r="E44" s="288">
        <f t="shared" si="12"/>
        <v>0</v>
      </c>
      <c r="F44" s="288">
        <f t="shared" si="12"/>
        <v>0</v>
      </c>
      <c r="G44" s="289">
        <f t="shared" si="12"/>
        <v>0</v>
      </c>
      <c r="H44" s="288">
        <f t="shared" si="12"/>
        <v>0</v>
      </c>
      <c r="I44" s="289">
        <f t="shared" si="12"/>
        <v>0</v>
      </c>
      <c r="J44" s="288">
        <f t="shared" si="2"/>
        <v>61</v>
      </c>
      <c r="K44" s="288">
        <f aca="true" t="shared" si="13" ref="K44:AA44">SUM(K45:K47)</f>
        <v>0</v>
      </c>
      <c r="L44" s="288">
        <f t="shared" si="13"/>
        <v>0</v>
      </c>
      <c r="M44" s="288">
        <f t="shared" si="13"/>
        <v>1</v>
      </c>
      <c r="N44" s="288">
        <f t="shared" si="13"/>
        <v>0</v>
      </c>
      <c r="O44" s="288">
        <f t="shared" si="13"/>
        <v>3</v>
      </c>
      <c r="P44" s="288">
        <f t="shared" si="13"/>
        <v>17</v>
      </c>
      <c r="Q44" s="288">
        <f t="shared" si="13"/>
        <v>24</v>
      </c>
      <c r="R44" s="288">
        <f t="shared" si="13"/>
        <v>15</v>
      </c>
      <c r="S44" s="288">
        <f t="shared" si="13"/>
        <v>1</v>
      </c>
      <c r="T44" s="288">
        <f t="shared" si="13"/>
        <v>0</v>
      </c>
      <c r="U44" s="288">
        <f t="shared" si="13"/>
        <v>0</v>
      </c>
      <c r="V44" s="288">
        <f t="shared" si="13"/>
        <v>0</v>
      </c>
      <c r="W44" s="288">
        <f t="shared" si="13"/>
        <v>0</v>
      </c>
      <c r="X44" s="288">
        <f t="shared" si="13"/>
        <v>0</v>
      </c>
      <c r="Y44" s="288">
        <f t="shared" si="13"/>
        <v>0</v>
      </c>
      <c r="Z44" s="288">
        <f t="shared" si="13"/>
        <v>0</v>
      </c>
      <c r="AA44" s="288">
        <f t="shared" si="13"/>
        <v>0</v>
      </c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</row>
    <row r="45" spans="1:76" s="278" customFormat="1" ht="18" customHeight="1">
      <c r="A45" s="295" t="s">
        <v>666</v>
      </c>
      <c r="B45" s="285">
        <f aca="true" t="shared" si="14" ref="B45:B82">SUM(D45+E45+F45+J45+W45+X45+Y45+Z45+AA45+H45)</f>
        <v>27</v>
      </c>
      <c r="C45" s="283">
        <f t="shared" si="3"/>
        <v>0</v>
      </c>
      <c r="D45" s="233">
        <v>0</v>
      </c>
      <c r="E45" s="233">
        <v>0</v>
      </c>
      <c r="F45" s="233">
        <v>0</v>
      </c>
      <c r="G45" s="283"/>
      <c r="H45" s="284">
        <v>0</v>
      </c>
      <c r="I45" s="283"/>
      <c r="J45" s="233">
        <f aca="true" t="shared" si="15" ref="J45:J76">SUM(K45:V45)</f>
        <v>27</v>
      </c>
      <c r="K45" s="233">
        <v>0</v>
      </c>
      <c r="L45" s="233">
        <v>0</v>
      </c>
      <c r="M45" s="233">
        <v>1</v>
      </c>
      <c r="N45" s="284">
        <v>0</v>
      </c>
      <c r="O45" s="233">
        <v>1</v>
      </c>
      <c r="P45" s="233">
        <v>7</v>
      </c>
      <c r="Q45" s="233">
        <v>13</v>
      </c>
      <c r="R45" s="233">
        <v>4</v>
      </c>
      <c r="S45" s="233">
        <v>1</v>
      </c>
      <c r="T45" s="233">
        <v>0</v>
      </c>
      <c r="U45" s="233">
        <v>0</v>
      </c>
      <c r="V45" s="233">
        <v>0</v>
      </c>
      <c r="W45" s="233">
        <v>0</v>
      </c>
      <c r="X45" s="233">
        <v>0</v>
      </c>
      <c r="Y45" s="233">
        <v>0</v>
      </c>
      <c r="Z45" s="233">
        <v>0</v>
      </c>
      <c r="AA45" s="233">
        <v>0</v>
      </c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</row>
    <row r="46" spans="1:76" s="278" customFormat="1" ht="18" customHeight="1">
      <c r="A46" s="295" t="s">
        <v>665</v>
      </c>
      <c r="B46" s="285">
        <f t="shared" si="14"/>
        <v>14</v>
      </c>
      <c r="C46" s="283">
        <f t="shared" si="3"/>
        <v>0</v>
      </c>
      <c r="D46" s="233">
        <v>0</v>
      </c>
      <c r="E46" s="233">
        <v>0</v>
      </c>
      <c r="F46" s="233">
        <v>0</v>
      </c>
      <c r="G46" s="283"/>
      <c r="H46" s="284">
        <v>0</v>
      </c>
      <c r="I46" s="283"/>
      <c r="J46" s="233">
        <f t="shared" si="15"/>
        <v>14</v>
      </c>
      <c r="K46" s="233">
        <v>0</v>
      </c>
      <c r="L46" s="233">
        <v>0</v>
      </c>
      <c r="M46" s="233">
        <v>0</v>
      </c>
      <c r="N46" s="284">
        <v>0</v>
      </c>
      <c r="O46" s="233">
        <v>1</v>
      </c>
      <c r="P46" s="233">
        <v>4</v>
      </c>
      <c r="Q46" s="233">
        <v>6</v>
      </c>
      <c r="R46" s="233">
        <v>3</v>
      </c>
      <c r="S46" s="233">
        <v>0</v>
      </c>
      <c r="T46" s="233">
        <v>0</v>
      </c>
      <c r="U46" s="233">
        <v>0</v>
      </c>
      <c r="V46" s="233">
        <v>0</v>
      </c>
      <c r="W46" s="233">
        <v>0</v>
      </c>
      <c r="X46" s="233">
        <v>0</v>
      </c>
      <c r="Y46" s="233">
        <v>0</v>
      </c>
      <c r="Z46" s="233">
        <v>0</v>
      </c>
      <c r="AA46" s="233">
        <v>0</v>
      </c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</row>
    <row r="47" spans="1:76" s="278" customFormat="1" ht="18" customHeight="1">
      <c r="A47" s="295" t="s">
        <v>664</v>
      </c>
      <c r="B47" s="285">
        <f t="shared" si="14"/>
        <v>20</v>
      </c>
      <c r="C47" s="283">
        <f aca="true" t="shared" si="16" ref="C47:C82">SUM(G47+I47)</f>
        <v>0</v>
      </c>
      <c r="D47" s="233">
        <v>0</v>
      </c>
      <c r="E47" s="233">
        <v>0</v>
      </c>
      <c r="F47" s="233">
        <v>0</v>
      </c>
      <c r="G47" s="283"/>
      <c r="H47" s="284">
        <v>0</v>
      </c>
      <c r="I47" s="283"/>
      <c r="J47" s="233">
        <f t="shared" si="15"/>
        <v>20</v>
      </c>
      <c r="K47" s="233">
        <v>0</v>
      </c>
      <c r="L47" s="233">
        <v>0</v>
      </c>
      <c r="M47" s="233">
        <v>0</v>
      </c>
      <c r="N47" s="284">
        <v>0</v>
      </c>
      <c r="O47" s="233">
        <v>1</v>
      </c>
      <c r="P47" s="233">
        <v>6</v>
      </c>
      <c r="Q47" s="233">
        <v>5</v>
      </c>
      <c r="R47" s="233">
        <v>8</v>
      </c>
      <c r="S47" s="233">
        <v>0</v>
      </c>
      <c r="T47" s="233">
        <v>0</v>
      </c>
      <c r="U47" s="233">
        <v>0</v>
      </c>
      <c r="V47" s="233">
        <v>0</v>
      </c>
      <c r="W47" s="233">
        <v>0</v>
      </c>
      <c r="X47" s="233">
        <v>0</v>
      </c>
      <c r="Y47" s="233">
        <v>0</v>
      </c>
      <c r="Z47" s="233">
        <v>0</v>
      </c>
      <c r="AA47" s="233">
        <v>0</v>
      </c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</row>
    <row r="48" spans="1:76" s="287" customFormat="1" ht="18" customHeight="1">
      <c r="A48" s="292" t="s">
        <v>663</v>
      </c>
      <c r="B48" s="291">
        <f t="shared" si="14"/>
        <v>89</v>
      </c>
      <c r="C48" s="290">
        <f t="shared" si="16"/>
        <v>0</v>
      </c>
      <c r="D48" s="288">
        <f aca="true" t="shared" si="17" ref="D48:I48">SUM(D49:D52)</f>
        <v>0</v>
      </c>
      <c r="E48" s="288">
        <f t="shared" si="17"/>
        <v>0</v>
      </c>
      <c r="F48" s="288">
        <f t="shared" si="17"/>
        <v>0</v>
      </c>
      <c r="G48" s="289">
        <f t="shared" si="17"/>
        <v>0</v>
      </c>
      <c r="H48" s="288">
        <f t="shared" si="17"/>
        <v>0</v>
      </c>
      <c r="I48" s="289">
        <f t="shared" si="17"/>
        <v>0</v>
      </c>
      <c r="J48" s="288">
        <f t="shared" si="15"/>
        <v>87</v>
      </c>
      <c r="K48" s="288">
        <f aca="true" t="shared" si="18" ref="K48:AA48">SUM(K49:K52)</f>
        <v>0</v>
      </c>
      <c r="L48" s="288">
        <f t="shared" si="18"/>
        <v>0</v>
      </c>
      <c r="M48" s="288">
        <f t="shared" si="18"/>
        <v>1</v>
      </c>
      <c r="N48" s="288">
        <f t="shared" si="18"/>
        <v>0</v>
      </c>
      <c r="O48" s="288">
        <f t="shared" si="18"/>
        <v>4</v>
      </c>
      <c r="P48" s="288">
        <f t="shared" si="18"/>
        <v>22</v>
      </c>
      <c r="Q48" s="288">
        <f t="shared" si="18"/>
        <v>31</v>
      </c>
      <c r="R48" s="288">
        <f t="shared" si="18"/>
        <v>27</v>
      </c>
      <c r="S48" s="288">
        <f t="shared" si="18"/>
        <v>2</v>
      </c>
      <c r="T48" s="288">
        <f t="shared" si="18"/>
        <v>0</v>
      </c>
      <c r="U48" s="288">
        <f t="shared" si="18"/>
        <v>0</v>
      </c>
      <c r="V48" s="288">
        <f t="shared" si="18"/>
        <v>0</v>
      </c>
      <c r="W48" s="288">
        <f t="shared" si="18"/>
        <v>0</v>
      </c>
      <c r="X48" s="288">
        <f t="shared" si="18"/>
        <v>2</v>
      </c>
      <c r="Y48" s="288">
        <f t="shared" si="18"/>
        <v>0</v>
      </c>
      <c r="Z48" s="288">
        <f t="shared" si="18"/>
        <v>0</v>
      </c>
      <c r="AA48" s="288">
        <f t="shared" si="18"/>
        <v>0</v>
      </c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BM48" s="288"/>
      <c r="BN48" s="288"/>
      <c r="BO48" s="288"/>
      <c r="BP48" s="288"/>
      <c r="BQ48" s="288"/>
      <c r="BR48" s="288"/>
      <c r="BS48" s="288"/>
      <c r="BT48" s="288"/>
      <c r="BU48" s="288"/>
      <c r="BV48" s="288"/>
      <c r="BW48" s="288"/>
      <c r="BX48" s="288"/>
    </row>
    <row r="49" spans="1:76" s="278" customFormat="1" ht="19.5" customHeight="1">
      <c r="A49" s="286" t="s">
        <v>662</v>
      </c>
      <c r="B49" s="285">
        <f t="shared" si="14"/>
        <v>26</v>
      </c>
      <c r="C49" s="283">
        <f t="shared" si="16"/>
        <v>0</v>
      </c>
      <c r="D49" s="233">
        <v>0</v>
      </c>
      <c r="E49" s="233">
        <v>0</v>
      </c>
      <c r="F49" s="233">
        <v>0</v>
      </c>
      <c r="G49" s="283"/>
      <c r="H49" s="284">
        <v>0</v>
      </c>
      <c r="I49" s="283"/>
      <c r="J49" s="233">
        <f t="shared" si="15"/>
        <v>26</v>
      </c>
      <c r="K49" s="233">
        <v>0</v>
      </c>
      <c r="L49" s="233">
        <v>0</v>
      </c>
      <c r="M49" s="233">
        <v>1</v>
      </c>
      <c r="N49" s="284">
        <v>0</v>
      </c>
      <c r="O49" s="233">
        <v>1</v>
      </c>
      <c r="P49" s="233">
        <v>6</v>
      </c>
      <c r="Q49" s="233">
        <v>10</v>
      </c>
      <c r="R49" s="233">
        <v>7</v>
      </c>
      <c r="S49" s="233">
        <v>1</v>
      </c>
      <c r="T49" s="233">
        <v>0</v>
      </c>
      <c r="U49" s="233">
        <v>0</v>
      </c>
      <c r="V49" s="233">
        <v>0</v>
      </c>
      <c r="W49" s="233">
        <v>0</v>
      </c>
      <c r="X49" s="233">
        <v>0</v>
      </c>
      <c r="Y49" s="233">
        <v>0</v>
      </c>
      <c r="Z49" s="233">
        <v>0</v>
      </c>
      <c r="AA49" s="233">
        <v>0</v>
      </c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</row>
    <row r="50" spans="1:76" s="278" customFormat="1" ht="19.5" customHeight="1">
      <c r="A50" s="286" t="s">
        <v>661</v>
      </c>
      <c r="B50" s="285">
        <f t="shared" si="14"/>
        <v>15</v>
      </c>
      <c r="C50" s="283">
        <f t="shared" si="16"/>
        <v>0</v>
      </c>
      <c r="D50" s="233">
        <v>0</v>
      </c>
      <c r="E50" s="233">
        <v>0</v>
      </c>
      <c r="F50" s="233">
        <v>0</v>
      </c>
      <c r="G50" s="283"/>
      <c r="H50" s="284">
        <v>0</v>
      </c>
      <c r="I50" s="283"/>
      <c r="J50" s="233">
        <f t="shared" si="15"/>
        <v>15</v>
      </c>
      <c r="K50" s="233">
        <v>0</v>
      </c>
      <c r="L50" s="233">
        <v>0</v>
      </c>
      <c r="M50" s="233">
        <v>0</v>
      </c>
      <c r="N50" s="284">
        <v>0</v>
      </c>
      <c r="O50" s="233">
        <v>1</v>
      </c>
      <c r="P50" s="233">
        <v>4</v>
      </c>
      <c r="Q50" s="233">
        <v>6</v>
      </c>
      <c r="R50" s="233">
        <v>4</v>
      </c>
      <c r="S50" s="233">
        <v>0</v>
      </c>
      <c r="T50" s="233">
        <v>0</v>
      </c>
      <c r="U50" s="233">
        <v>0</v>
      </c>
      <c r="V50" s="233">
        <v>0</v>
      </c>
      <c r="W50" s="233">
        <v>0</v>
      </c>
      <c r="X50" s="233">
        <v>0</v>
      </c>
      <c r="Y50" s="233">
        <v>0</v>
      </c>
      <c r="Z50" s="233">
        <v>0</v>
      </c>
      <c r="AA50" s="233">
        <v>0</v>
      </c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</row>
    <row r="51" spans="1:76" s="278" customFormat="1" ht="18" customHeight="1">
      <c r="A51" s="286" t="s">
        <v>660</v>
      </c>
      <c r="B51" s="285">
        <f t="shared" si="14"/>
        <v>21</v>
      </c>
      <c r="C51" s="283">
        <f t="shared" si="16"/>
        <v>0</v>
      </c>
      <c r="D51" s="233">
        <v>0</v>
      </c>
      <c r="E51" s="233">
        <v>0</v>
      </c>
      <c r="F51" s="233">
        <v>0</v>
      </c>
      <c r="G51" s="283"/>
      <c r="H51" s="284">
        <v>0</v>
      </c>
      <c r="I51" s="283"/>
      <c r="J51" s="233">
        <f t="shared" si="15"/>
        <v>21</v>
      </c>
      <c r="K51" s="233">
        <v>0</v>
      </c>
      <c r="L51" s="233">
        <v>0</v>
      </c>
      <c r="M51" s="233">
        <v>0</v>
      </c>
      <c r="N51" s="284">
        <v>0</v>
      </c>
      <c r="O51" s="233">
        <v>1</v>
      </c>
      <c r="P51" s="233">
        <v>5</v>
      </c>
      <c r="Q51" s="233">
        <v>7</v>
      </c>
      <c r="R51" s="233">
        <v>7</v>
      </c>
      <c r="S51" s="233">
        <v>1</v>
      </c>
      <c r="T51" s="233">
        <v>0</v>
      </c>
      <c r="U51" s="233">
        <v>0</v>
      </c>
      <c r="V51" s="233">
        <v>0</v>
      </c>
      <c r="W51" s="233">
        <v>0</v>
      </c>
      <c r="X51" s="233">
        <v>0</v>
      </c>
      <c r="Y51" s="233">
        <v>0</v>
      </c>
      <c r="Z51" s="233">
        <v>0</v>
      </c>
      <c r="AA51" s="233">
        <v>0</v>
      </c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</row>
    <row r="52" spans="1:76" s="278" customFormat="1" ht="18" customHeight="1">
      <c r="A52" s="286" t="s">
        <v>659</v>
      </c>
      <c r="B52" s="285">
        <f t="shared" si="14"/>
        <v>27</v>
      </c>
      <c r="C52" s="283">
        <f t="shared" si="16"/>
        <v>0</v>
      </c>
      <c r="D52" s="233">
        <v>0</v>
      </c>
      <c r="E52" s="233">
        <v>0</v>
      </c>
      <c r="F52" s="233">
        <v>0</v>
      </c>
      <c r="G52" s="283"/>
      <c r="H52" s="284">
        <v>0</v>
      </c>
      <c r="I52" s="283"/>
      <c r="J52" s="233">
        <f t="shared" si="15"/>
        <v>25</v>
      </c>
      <c r="K52" s="233">
        <v>0</v>
      </c>
      <c r="L52" s="233">
        <v>0</v>
      </c>
      <c r="M52" s="233">
        <v>0</v>
      </c>
      <c r="N52" s="284">
        <v>0</v>
      </c>
      <c r="O52" s="233">
        <v>1</v>
      </c>
      <c r="P52" s="233">
        <v>7</v>
      </c>
      <c r="Q52" s="233">
        <v>8</v>
      </c>
      <c r="R52" s="233">
        <v>9</v>
      </c>
      <c r="S52" s="233">
        <v>0</v>
      </c>
      <c r="T52" s="233">
        <v>0</v>
      </c>
      <c r="U52" s="233">
        <v>0</v>
      </c>
      <c r="V52" s="233">
        <v>0</v>
      </c>
      <c r="W52" s="233">
        <v>0</v>
      </c>
      <c r="X52" s="233">
        <v>2</v>
      </c>
      <c r="Y52" s="233">
        <v>0</v>
      </c>
      <c r="Z52" s="233">
        <v>0</v>
      </c>
      <c r="AA52" s="233">
        <v>0</v>
      </c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</row>
    <row r="53" spans="1:76" s="287" customFormat="1" ht="18" customHeight="1">
      <c r="A53" s="292" t="s">
        <v>658</v>
      </c>
      <c r="B53" s="291">
        <f t="shared" si="14"/>
        <v>100</v>
      </c>
      <c r="C53" s="290">
        <f t="shared" si="16"/>
        <v>0</v>
      </c>
      <c r="D53" s="288">
        <f aca="true" t="shared" si="19" ref="D53:I53">SUM(D54:D57)</f>
        <v>0</v>
      </c>
      <c r="E53" s="288">
        <f t="shared" si="19"/>
        <v>0</v>
      </c>
      <c r="F53" s="288">
        <f t="shared" si="19"/>
        <v>0</v>
      </c>
      <c r="G53" s="289">
        <f t="shared" si="19"/>
        <v>0</v>
      </c>
      <c r="H53" s="288">
        <f t="shared" si="19"/>
        <v>0</v>
      </c>
      <c r="I53" s="289">
        <f t="shared" si="19"/>
        <v>0</v>
      </c>
      <c r="J53" s="288">
        <f t="shared" si="15"/>
        <v>100</v>
      </c>
      <c r="K53" s="288">
        <f aca="true" t="shared" si="20" ref="K53:AA53">SUM(K54:K57)</f>
        <v>0</v>
      </c>
      <c r="L53" s="288">
        <f t="shared" si="20"/>
        <v>0</v>
      </c>
      <c r="M53" s="288">
        <f t="shared" si="20"/>
        <v>1</v>
      </c>
      <c r="N53" s="288">
        <f t="shared" si="20"/>
        <v>0</v>
      </c>
      <c r="O53" s="288">
        <f t="shared" si="20"/>
        <v>4</v>
      </c>
      <c r="P53" s="288">
        <f t="shared" si="20"/>
        <v>24</v>
      </c>
      <c r="Q53" s="288">
        <f t="shared" si="20"/>
        <v>39</v>
      </c>
      <c r="R53" s="288">
        <f t="shared" si="20"/>
        <v>32</v>
      </c>
      <c r="S53" s="288">
        <f t="shared" si="20"/>
        <v>0</v>
      </c>
      <c r="T53" s="288">
        <f t="shared" si="20"/>
        <v>0</v>
      </c>
      <c r="U53" s="288">
        <f t="shared" si="20"/>
        <v>0</v>
      </c>
      <c r="V53" s="288">
        <f t="shared" si="20"/>
        <v>0</v>
      </c>
      <c r="W53" s="288">
        <f t="shared" si="20"/>
        <v>0</v>
      </c>
      <c r="X53" s="288">
        <f t="shared" si="20"/>
        <v>0</v>
      </c>
      <c r="Y53" s="288">
        <f t="shared" si="20"/>
        <v>0</v>
      </c>
      <c r="Z53" s="288">
        <f t="shared" si="20"/>
        <v>0</v>
      </c>
      <c r="AA53" s="288">
        <f t="shared" si="20"/>
        <v>0</v>
      </c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288"/>
      <c r="BN53" s="288"/>
      <c r="BO53" s="288"/>
      <c r="BP53" s="288"/>
      <c r="BQ53" s="288"/>
      <c r="BR53" s="288"/>
      <c r="BS53" s="288"/>
      <c r="BT53" s="288"/>
      <c r="BU53" s="288"/>
      <c r="BV53" s="288"/>
      <c r="BW53" s="288"/>
      <c r="BX53" s="288"/>
    </row>
    <row r="54" spans="1:76" s="278" customFormat="1" ht="18" customHeight="1">
      <c r="A54" s="286" t="s">
        <v>657</v>
      </c>
      <c r="B54" s="285">
        <f t="shared" si="14"/>
        <v>31</v>
      </c>
      <c r="C54" s="283">
        <f t="shared" si="16"/>
        <v>0</v>
      </c>
      <c r="D54" s="233">
        <v>0</v>
      </c>
      <c r="E54" s="233">
        <v>0</v>
      </c>
      <c r="F54" s="233">
        <v>0</v>
      </c>
      <c r="G54" s="283"/>
      <c r="H54" s="284">
        <v>0</v>
      </c>
      <c r="I54" s="283"/>
      <c r="J54" s="233">
        <f t="shared" si="15"/>
        <v>31</v>
      </c>
      <c r="K54" s="233">
        <v>0</v>
      </c>
      <c r="L54" s="233">
        <v>0</v>
      </c>
      <c r="M54" s="233">
        <v>1</v>
      </c>
      <c r="N54" s="284">
        <v>0</v>
      </c>
      <c r="O54" s="233">
        <v>1</v>
      </c>
      <c r="P54" s="233">
        <v>7</v>
      </c>
      <c r="Q54" s="233">
        <v>12</v>
      </c>
      <c r="R54" s="233">
        <v>10</v>
      </c>
      <c r="S54" s="233">
        <v>0</v>
      </c>
      <c r="T54" s="233">
        <v>0</v>
      </c>
      <c r="U54" s="233">
        <v>0</v>
      </c>
      <c r="V54" s="233">
        <v>0</v>
      </c>
      <c r="W54" s="233">
        <v>0</v>
      </c>
      <c r="X54" s="233">
        <v>0</v>
      </c>
      <c r="Y54" s="233">
        <v>0</v>
      </c>
      <c r="Z54" s="233">
        <v>0</v>
      </c>
      <c r="AA54" s="233">
        <v>0</v>
      </c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</row>
    <row r="55" spans="1:76" s="278" customFormat="1" ht="18" customHeight="1">
      <c r="A55" s="286" t="s">
        <v>656</v>
      </c>
      <c r="B55" s="285">
        <f t="shared" si="14"/>
        <v>27</v>
      </c>
      <c r="C55" s="283">
        <f t="shared" si="16"/>
        <v>0</v>
      </c>
      <c r="D55" s="233">
        <v>0</v>
      </c>
      <c r="E55" s="233">
        <v>0</v>
      </c>
      <c r="F55" s="233">
        <v>0</v>
      </c>
      <c r="G55" s="283"/>
      <c r="H55" s="284">
        <v>0</v>
      </c>
      <c r="I55" s="283"/>
      <c r="J55" s="233">
        <f t="shared" si="15"/>
        <v>27</v>
      </c>
      <c r="K55" s="233">
        <v>0</v>
      </c>
      <c r="L55" s="233">
        <v>0</v>
      </c>
      <c r="M55" s="233">
        <v>0</v>
      </c>
      <c r="N55" s="284">
        <v>0</v>
      </c>
      <c r="O55" s="233">
        <v>1</v>
      </c>
      <c r="P55" s="233">
        <v>6</v>
      </c>
      <c r="Q55" s="233">
        <v>10</v>
      </c>
      <c r="R55" s="233">
        <v>10</v>
      </c>
      <c r="S55" s="233">
        <v>0</v>
      </c>
      <c r="T55" s="233">
        <v>0</v>
      </c>
      <c r="U55" s="233">
        <v>0</v>
      </c>
      <c r="V55" s="233">
        <v>0</v>
      </c>
      <c r="W55" s="233">
        <v>0</v>
      </c>
      <c r="X55" s="233">
        <v>0</v>
      </c>
      <c r="Y55" s="233">
        <v>0</v>
      </c>
      <c r="Z55" s="233">
        <v>0</v>
      </c>
      <c r="AA55" s="233">
        <v>0</v>
      </c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</row>
    <row r="56" spans="1:76" s="278" customFormat="1" ht="18" customHeight="1">
      <c r="A56" s="286" t="s">
        <v>655</v>
      </c>
      <c r="B56" s="285">
        <f t="shared" si="14"/>
        <v>27</v>
      </c>
      <c r="C56" s="283">
        <f t="shared" si="16"/>
        <v>0</v>
      </c>
      <c r="D56" s="233">
        <v>0</v>
      </c>
      <c r="E56" s="233">
        <v>0</v>
      </c>
      <c r="F56" s="233">
        <v>0</v>
      </c>
      <c r="G56" s="283"/>
      <c r="H56" s="284">
        <v>0</v>
      </c>
      <c r="I56" s="283"/>
      <c r="J56" s="233">
        <f t="shared" si="15"/>
        <v>27</v>
      </c>
      <c r="K56" s="233">
        <v>0</v>
      </c>
      <c r="L56" s="233">
        <v>0</v>
      </c>
      <c r="M56" s="233">
        <v>0</v>
      </c>
      <c r="N56" s="284">
        <v>0</v>
      </c>
      <c r="O56" s="233">
        <v>1</v>
      </c>
      <c r="P56" s="233">
        <v>7</v>
      </c>
      <c r="Q56" s="233">
        <v>10</v>
      </c>
      <c r="R56" s="233">
        <v>9</v>
      </c>
      <c r="S56" s="233">
        <v>0</v>
      </c>
      <c r="T56" s="233">
        <v>0</v>
      </c>
      <c r="U56" s="233">
        <v>0</v>
      </c>
      <c r="V56" s="233">
        <v>0</v>
      </c>
      <c r="W56" s="233">
        <v>0</v>
      </c>
      <c r="X56" s="233">
        <v>0</v>
      </c>
      <c r="Y56" s="233">
        <v>0</v>
      </c>
      <c r="Z56" s="233">
        <v>0</v>
      </c>
      <c r="AA56" s="233">
        <v>0</v>
      </c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</row>
    <row r="57" spans="1:76" s="278" customFormat="1" ht="18" customHeight="1">
      <c r="A57" s="286" t="s">
        <v>654</v>
      </c>
      <c r="B57" s="285">
        <f t="shared" si="14"/>
        <v>15</v>
      </c>
      <c r="C57" s="283">
        <f t="shared" si="16"/>
        <v>0</v>
      </c>
      <c r="D57" s="233">
        <v>0</v>
      </c>
      <c r="E57" s="233">
        <v>0</v>
      </c>
      <c r="F57" s="233">
        <v>0</v>
      </c>
      <c r="G57" s="283"/>
      <c r="H57" s="284">
        <v>0</v>
      </c>
      <c r="I57" s="283"/>
      <c r="J57" s="233">
        <f t="shared" si="15"/>
        <v>15</v>
      </c>
      <c r="K57" s="233">
        <v>0</v>
      </c>
      <c r="L57" s="233">
        <v>0</v>
      </c>
      <c r="M57" s="233">
        <v>0</v>
      </c>
      <c r="N57" s="284">
        <v>0</v>
      </c>
      <c r="O57" s="233">
        <v>1</v>
      </c>
      <c r="P57" s="233">
        <v>4</v>
      </c>
      <c r="Q57" s="233">
        <v>7</v>
      </c>
      <c r="R57" s="233">
        <v>3</v>
      </c>
      <c r="S57" s="233">
        <v>0</v>
      </c>
      <c r="T57" s="233">
        <v>0</v>
      </c>
      <c r="U57" s="233">
        <v>0</v>
      </c>
      <c r="V57" s="233">
        <v>0</v>
      </c>
      <c r="W57" s="233">
        <v>0</v>
      </c>
      <c r="X57" s="233">
        <v>0</v>
      </c>
      <c r="Y57" s="233">
        <v>0</v>
      </c>
      <c r="Z57" s="233">
        <v>0</v>
      </c>
      <c r="AA57" s="233">
        <v>0</v>
      </c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</row>
    <row r="58" spans="1:76" s="287" customFormat="1" ht="18" customHeight="1">
      <c r="A58" s="292" t="s">
        <v>653</v>
      </c>
      <c r="B58" s="291">
        <f t="shared" si="14"/>
        <v>118</v>
      </c>
      <c r="C58" s="290">
        <f t="shared" si="16"/>
        <v>0</v>
      </c>
      <c r="D58" s="288">
        <f aca="true" t="shared" si="21" ref="D58:I58">SUM(D59:D62)</f>
        <v>0</v>
      </c>
      <c r="E58" s="288">
        <f t="shared" si="21"/>
        <v>0</v>
      </c>
      <c r="F58" s="288">
        <f t="shared" si="21"/>
        <v>0</v>
      </c>
      <c r="G58" s="289">
        <f t="shared" si="21"/>
        <v>0</v>
      </c>
      <c r="H58" s="288">
        <f t="shared" si="21"/>
        <v>0</v>
      </c>
      <c r="I58" s="289">
        <f t="shared" si="21"/>
        <v>0</v>
      </c>
      <c r="J58" s="288">
        <f t="shared" si="15"/>
        <v>118</v>
      </c>
      <c r="K58" s="288">
        <f aca="true" t="shared" si="22" ref="K58:AA58">SUM(K59:K62)</f>
        <v>0</v>
      </c>
      <c r="L58" s="288">
        <f t="shared" si="22"/>
        <v>0</v>
      </c>
      <c r="M58" s="288">
        <f t="shared" si="22"/>
        <v>1</v>
      </c>
      <c r="N58" s="288">
        <f t="shared" si="22"/>
        <v>1</v>
      </c>
      <c r="O58" s="288">
        <f t="shared" si="22"/>
        <v>5</v>
      </c>
      <c r="P58" s="288">
        <f t="shared" si="22"/>
        <v>26</v>
      </c>
      <c r="Q58" s="288">
        <f t="shared" si="22"/>
        <v>47</v>
      </c>
      <c r="R58" s="288">
        <f t="shared" si="22"/>
        <v>37</v>
      </c>
      <c r="S58" s="288">
        <f t="shared" si="22"/>
        <v>1</v>
      </c>
      <c r="T58" s="288">
        <f t="shared" si="22"/>
        <v>0</v>
      </c>
      <c r="U58" s="288">
        <f t="shared" si="22"/>
        <v>0</v>
      </c>
      <c r="V58" s="288">
        <f t="shared" si="22"/>
        <v>0</v>
      </c>
      <c r="W58" s="288">
        <f t="shared" si="22"/>
        <v>0</v>
      </c>
      <c r="X58" s="288">
        <f t="shared" si="22"/>
        <v>0</v>
      </c>
      <c r="Y58" s="288">
        <f t="shared" si="22"/>
        <v>0</v>
      </c>
      <c r="Z58" s="288">
        <f t="shared" si="22"/>
        <v>0</v>
      </c>
      <c r="AA58" s="288">
        <f t="shared" si="22"/>
        <v>0</v>
      </c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</row>
    <row r="59" spans="1:76" s="278" customFormat="1" ht="18" customHeight="1">
      <c r="A59" s="286" t="s">
        <v>652</v>
      </c>
      <c r="B59" s="285">
        <f t="shared" si="14"/>
        <v>38</v>
      </c>
      <c r="C59" s="283">
        <f t="shared" si="16"/>
        <v>0</v>
      </c>
      <c r="D59" s="233">
        <v>0</v>
      </c>
      <c r="E59" s="233">
        <v>0</v>
      </c>
      <c r="F59" s="233">
        <v>0</v>
      </c>
      <c r="G59" s="293"/>
      <c r="H59" s="233">
        <v>0</v>
      </c>
      <c r="I59" s="293"/>
      <c r="J59" s="233">
        <f t="shared" si="15"/>
        <v>38</v>
      </c>
      <c r="K59" s="233">
        <v>0</v>
      </c>
      <c r="L59" s="233">
        <v>0</v>
      </c>
      <c r="M59" s="233">
        <v>1</v>
      </c>
      <c r="N59" s="233">
        <v>1</v>
      </c>
      <c r="O59" s="233">
        <v>2</v>
      </c>
      <c r="P59" s="233">
        <v>8</v>
      </c>
      <c r="Q59" s="233">
        <v>14</v>
      </c>
      <c r="R59" s="233">
        <v>11</v>
      </c>
      <c r="S59" s="233">
        <v>1</v>
      </c>
      <c r="T59" s="233">
        <v>0</v>
      </c>
      <c r="U59" s="233">
        <v>0</v>
      </c>
      <c r="V59" s="233">
        <v>0</v>
      </c>
      <c r="W59" s="233">
        <v>0</v>
      </c>
      <c r="X59" s="233">
        <v>0</v>
      </c>
      <c r="Y59" s="233">
        <v>0</v>
      </c>
      <c r="Z59" s="233">
        <v>0</v>
      </c>
      <c r="AA59" s="233">
        <v>0</v>
      </c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</row>
    <row r="60" spans="1:76" s="278" customFormat="1" ht="18" customHeight="1">
      <c r="A60" s="286" t="s">
        <v>651</v>
      </c>
      <c r="B60" s="285">
        <f t="shared" si="14"/>
        <v>20</v>
      </c>
      <c r="C60" s="283">
        <f t="shared" si="16"/>
        <v>0</v>
      </c>
      <c r="D60" s="233">
        <v>0</v>
      </c>
      <c r="E60" s="233">
        <v>0</v>
      </c>
      <c r="F60" s="233">
        <v>0</v>
      </c>
      <c r="G60" s="293"/>
      <c r="H60" s="233">
        <v>0</v>
      </c>
      <c r="I60" s="293"/>
      <c r="J60" s="233">
        <f t="shared" si="15"/>
        <v>20</v>
      </c>
      <c r="K60" s="233">
        <v>0</v>
      </c>
      <c r="L60" s="233">
        <v>0</v>
      </c>
      <c r="M60" s="233">
        <v>0</v>
      </c>
      <c r="N60" s="233">
        <v>0</v>
      </c>
      <c r="O60" s="233">
        <v>1</v>
      </c>
      <c r="P60" s="233">
        <v>5</v>
      </c>
      <c r="Q60" s="233">
        <v>8</v>
      </c>
      <c r="R60" s="233">
        <v>6</v>
      </c>
      <c r="S60" s="233">
        <v>0</v>
      </c>
      <c r="T60" s="233">
        <v>0</v>
      </c>
      <c r="U60" s="233">
        <v>0</v>
      </c>
      <c r="V60" s="233">
        <v>0</v>
      </c>
      <c r="W60" s="233">
        <v>0</v>
      </c>
      <c r="X60" s="233">
        <v>0</v>
      </c>
      <c r="Y60" s="233">
        <v>0</v>
      </c>
      <c r="Z60" s="233">
        <v>0</v>
      </c>
      <c r="AA60" s="233">
        <v>0</v>
      </c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</row>
    <row r="61" spans="1:76" s="278" customFormat="1" ht="18" customHeight="1">
      <c r="A61" s="286" t="s">
        <v>650</v>
      </c>
      <c r="B61" s="285">
        <f t="shared" si="14"/>
        <v>33</v>
      </c>
      <c r="C61" s="283">
        <f t="shared" si="16"/>
        <v>0</v>
      </c>
      <c r="D61" s="233">
        <v>0</v>
      </c>
      <c r="E61" s="233">
        <v>0</v>
      </c>
      <c r="F61" s="233">
        <v>0</v>
      </c>
      <c r="G61" s="293"/>
      <c r="H61" s="233">
        <v>0</v>
      </c>
      <c r="I61" s="293"/>
      <c r="J61" s="233">
        <f t="shared" si="15"/>
        <v>33</v>
      </c>
      <c r="K61" s="233">
        <v>0</v>
      </c>
      <c r="L61" s="233">
        <v>0</v>
      </c>
      <c r="M61" s="233">
        <v>0</v>
      </c>
      <c r="N61" s="233">
        <v>0</v>
      </c>
      <c r="O61" s="233">
        <v>1</v>
      </c>
      <c r="P61" s="233">
        <v>7</v>
      </c>
      <c r="Q61" s="233">
        <v>15</v>
      </c>
      <c r="R61" s="233">
        <v>10</v>
      </c>
      <c r="S61" s="233">
        <v>0</v>
      </c>
      <c r="T61" s="233">
        <v>0</v>
      </c>
      <c r="U61" s="233">
        <v>0</v>
      </c>
      <c r="V61" s="233">
        <v>0</v>
      </c>
      <c r="W61" s="233">
        <v>0</v>
      </c>
      <c r="X61" s="233">
        <v>0</v>
      </c>
      <c r="Y61" s="233">
        <v>0</v>
      </c>
      <c r="Z61" s="233">
        <v>0</v>
      </c>
      <c r="AA61" s="233">
        <v>0</v>
      </c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</row>
    <row r="62" spans="1:76" s="278" customFormat="1" ht="18" customHeight="1">
      <c r="A62" s="286" t="s">
        <v>649</v>
      </c>
      <c r="B62" s="285">
        <f t="shared" si="14"/>
        <v>27</v>
      </c>
      <c r="C62" s="283">
        <f t="shared" si="16"/>
        <v>0</v>
      </c>
      <c r="D62" s="233">
        <v>0</v>
      </c>
      <c r="E62" s="233">
        <v>0</v>
      </c>
      <c r="F62" s="233">
        <v>0</v>
      </c>
      <c r="G62" s="293"/>
      <c r="H62" s="233">
        <v>0</v>
      </c>
      <c r="I62" s="293"/>
      <c r="J62" s="233">
        <f t="shared" si="15"/>
        <v>27</v>
      </c>
      <c r="K62" s="233">
        <v>0</v>
      </c>
      <c r="L62" s="233">
        <v>0</v>
      </c>
      <c r="M62" s="233">
        <v>0</v>
      </c>
      <c r="N62" s="233">
        <v>0</v>
      </c>
      <c r="O62" s="233">
        <v>1</v>
      </c>
      <c r="P62" s="233">
        <v>6</v>
      </c>
      <c r="Q62" s="233">
        <v>10</v>
      </c>
      <c r="R62" s="233">
        <v>10</v>
      </c>
      <c r="S62" s="233">
        <v>0</v>
      </c>
      <c r="T62" s="233">
        <v>0</v>
      </c>
      <c r="U62" s="233">
        <v>0</v>
      </c>
      <c r="V62" s="233">
        <v>0</v>
      </c>
      <c r="W62" s="233">
        <v>0</v>
      </c>
      <c r="X62" s="233">
        <v>0</v>
      </c>
      <c r="Y62" s="233">
        <v>0</v>
      </c>
      <c r="Z62" s="233">
        <v>0</v>
      </c>
      <c r="AA62" s="233">
        <v>0</v>
      </c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233"/>
      <c r="BJ62" s="233"/>
      <c r="BK62" s="233"/>
      <c r="BL62" s="233"/>
      <c r="BM62" s="233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</row>
    <row r="63" spans="1:76" s="287" customFormat="1" ht="18" customHeight="1">
      <c r="A63" s="292" t="s">
        <v>648</v>
      </c>
      <c r="B63" s="291">
        <f t="shared" si="14"/>
        <v>110</v>
      </c>
      <c r="C63" s="290">
        <f t="shared" si="16"/>
        <v>0</v>
      </c>
      <c r="D63" s="288">
        <f aca="true" t="shared" si="23" ref="D63:I63">SUM(D64:D68)</f>
        <v>0</v>
      </c>
      <c r="E63" s="288">
        <f t="shared" si="23"/>
        <v>0</v>
      </c>
      <c r="F63" s="288">
        <f t="shared" si="23"/>
        <v>0</v>
      </c>
      <c r="G63" s="289">
        <f t="shared" si="23"/>
        <v>0</v>
      </c>
      <c r="H63" s="288">
        <f t="shared" si="23"/>
        <v>0</v>
      </c>
      <c r="I63" s="289">
        <f t="shared" si="23"/>
        <v>0</v>
      </c>
      <c r="J63" s="288">
        <f t="shared" si="15"/>
        <v>110</v>
      </c>
      <c r="K63" s="288">
        <f aca="true" t="shared" si="24" ref="K63:AA63">SUM(K64:K68)</f>
        <v>0</v>
      </c>
      <c r="L63" s="288">
        <f t="shared" si="24"/>
        <v>0</v>
      </c>
      <c r="M63" s="288">
        <f t="shared" si="24"/>
        <v>1</v>
      </c>
      <c r="N63" s="288">
        <f t="shared" si="24"/>
        <v>0</v>
      </c>
      <c r="O63" s="288">
        <f t="shared" si="24"/>
        <v>6</v>
      </c>
      <c r="P63" s="288">
        <f t="shared" si="24"/>
        <v>26</v>
      </c>
      <c r="Q63" s="288">
        <f t="shared" si="24"/>
        <v>37</v>
      </c>
      <c r="R63" s="288">
        <f t="shared" si="24"/>
        <v>36</v>
      </c>
      <c r="S63" s="288">
        <f t="shared" si="24"/>
        <v>3</v>
      </c>
      <c r="T63" s="288">
        <f t="shared" si="24"/>
        <v>0</v>
      </c>
      <c r="U63" s="288">
        <f t="shared" si="24"/>
        <v>0</v>
      </c>
      <c r="V63" s="288">
        <f t="shared" si="24"/>
        <v>1</v>
      </c>
      <c r="W63" s="288">
        <f t="shared" si="24"/>
        <v>0</v>
      </c>
      <c r="X63" s="288">
        <f t="shared" si="24"/>
        <v>0</v>
      </c>
      <c r="Y63" s="288">
        <f t="shared" si="24"/>
        <v>0</v>
      </c>
      <c r="Z63" s="288">
        <f t="shared" si="24"/>
        <v>0</v>
      </c>
      <c r="AA63" s="288">
        <f t="shared" si="24"/>
        <v>0</v>
      </c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</row>
    <row r="64" spans="1:76" s="278" customFormat="1" ht="18" customHeight="1">
      <c r="A64" s="286" t="s">
        <v>647</v>
      </c>
      <c r="B64" s="285">
        <f t="shared" si="14"/>
        <v>28</v>
      </c>
      <c r="C64" s="283">
        <f t="shared" si="16"/>
        <v>0</v>
      </c>
      <c r="D64" s="233">
        <v>0</v>
      </c>
      <c r="E64" s="233">
        <v>0</v>
      </c>
      <c r="F64" s="233">
        <v>0</v>
      </c>
      <c r="G64" s="283"/>
      <c r="H64" s="284">
        <v>0</v>
      </c>
      <c r="I64" s="283"/>
      <c r="J64" s="233">
        <f t="shared" si="15"/>
        <v>28</v>
      </c>
      <c r="K64" s="233">
        <v>0</v>
      </c>
      <c r="L64" s="233">
        <v>0</v>
      </c>
      <c r="M64" s="233">
        <v>1</v>
      </c>
      <c r="N64" s="284">
        <v>0</v>
      </c>
      <c r="O64" s="233">
        <v>2</v>
      </c>
      <c r="P64" s="233">
        <v>5</v>
      </c>
      <c r="Q64" s="233">
        <v>10</v>
      </c>
      <c r="R64" s="233">
        <v>9</v>
      </c>
      <c r="S64" s="233">
        <v>1</v>
      </c>
      <c r="T64" s="233">
        <v>0</v>
      </c>
      <c r="U64" s="233">
        <v>0</v>
      </c>
      <c r="V64" s="233">
        <v>0</v>
      </c>
      <c r="W64" s="233">
        <v>0</v>
      </c>
      <c r="X64" s="233">
        <v>0</v>
      </c>
      <c r="Y64" s="233">
        <v>0</v>
      </c>
      <c r="Z64" s="233">
        <v>0</v>
      </c>
      <c r="AA64" s="233">
        <v>0</v>
      </c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3"/>
      <c r="BR64" s="233"/>
      <c r="BS64" s="233"/>
      <c r="BT64" s="233"/>
      <c r="BU64" s="233"/>
      <c r="BV64" s="233"/>
      <c r="BW64" s="233"/>
      <c r="BX64" s="233"/>
    </row>
    <row r="65" spans="1:76" s="278" customFormat="1" ht="18" customHeight="1">
      <c r="A65" s="286" t="s">
        <v>646</v>
      </c>
      <c r="B65" s="285">
        <f t="shared" si="14"/>
        <v>22</v>
      </c>
      <c r="C65" s="283">
        <f t="shared" si="16"/>
        <v>0</v>
      </c>
      <c r="D65" s="233">
        <v>0</v>
      </c>
      <c r="E65" s="233">
        <v>0</v>
      </c>
      <c r="F65" s="233">
        <v>0</v>
      </c>
      <c r="G65" s="283"/>
      <c r="H65" s="284">
        <v>0</v>
      </c>
      <c r="I65" s="283"/>
      <c r="J65" s="233">
        <f t="shared" si="15"/>
        <v>22</v>
      </c>
      <c r="K65" s="233">
        <v>0</v>
      </c>
      <c r="L65" s="233">
        <v>0</v>
      </c>
      <c r="M65" s="233">
        <v>0</v>
      </c>
      <c r="N65" s="284">
        <v>0</v>
      </c>
      <c r="O65" s="233">
        <v>1</v>
      </c>
      <c r="P65" s="233">
        <v>6</v>
      </c>
      <c r="Q65" s="233">
        <v>7</v>
      </c>
      <c r="R65" s="233">
        <v>8</v>
      </c>
      <c r="S65" s="233">
        <v>0</v>
      </c>
      <c r="T65" s="233">
        <v>0</v>
      </c>
      <c r="U65" s="233">
        <v>0</v>
      </c>
      <c r="V65" s="233">
        <v>0</v>
      </c>
      <c r="W65" s="233">
        <v>0</v>
      </c>
      <c r="X65" s="233">
        <v>0</v>
      </c>
      <c r="Y65" s="233">
        <v>0</v>
      </c>
      <c r="Z65" s="233">
        <v>0</v>
      </c>
      <c r="AA65" s="233">
        <v>0</v>
      </c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</row>
    <row r="66" spans="1:76" s="278" customFormat="1" ht="18" customHeight="1">
      <c r="A66" s="286" t="s">
        <v>645</v>
      </c>
      <c r="B66" s="285">
        <f t="shared" si="14"/>
        <v>24</v>
      </c>
      <c r="C66" s="283">
        <f t="shared" si="16"/>
        <v>0</v>
      </c>
      <c r="D66" s="233">
        <v>0</v>
      </c>
      <c r="E66" s="233">
        <v>0</v>
      </c>
      <c r="F66" s="233">
        <v>0</v>
      </c>
      <c r="G66" s="283"/>
      <c r="H66" s="284">
        <v>0</v>
      </c>
      <c r="I66" s="283"/>
      <c r="J66" s="233">
        <f t="shared" si="15"/>
        <v>24</v>
      </c>
      <c r="K66" s="233">
        <v>0</v>
      </c>
      <c r="L66" s="233">
        <v>0</v>
      </c>
      <c r="M66" s="233">
        <v>0</v>
      </c>
      <c r="N66" s="284">
        <v>0</v>
      </c>
      <c r="O66" s="233">
        <v>1</v>
      </c>
      <c r="P66" s="233">
        <v>6</v>
      </c>
      <c r="Q66" s="233">
        <v>5</v>
      </c>
      <c r="R66" s="233">
        <v>10</v>
      </c>
      <c r="S66" s="233">
        <v>2</v>
      </c>
      <c r="T66" s="233">
        <v>0</v>
      </c>
      <c r="U66" s="233">
        <v>0</v>
      </c>
      <c r="V66" s="233">
        <v>0</v>
      </c>
      <c r="W66" s="233">
        <v>0</v>
      </c>
      <c r="X66" s="233">
        <v>0</v>
      </c>
      <c r="Y66" s="233">
        <v>0</v>
      </c>
      <c r="Z66" s="233">
        <v>0</v>
      </c>
      <c r="AA66" s="233">
        <v>0</v>
      </c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</row>
    <row r="67" spans="1:76" s="278" customFormat="1" ht="18" customHeight="1">
      <c r="A67" s="286" t="s">
        <v>644</v>
      </c>
      <c r="B67" s="285">
        <f t="shared" si="14"/>
        <v>29</v>
      </c>
      <c r="C67" s="283">
        <f t="shared" si="16"/>
        <v>0</v>
      </c>
      <c r="D67" s="233">
        <v>0</v>
      </c>
      <c r="E67" s="233">
        <v>0</v>
      </c>
      <c r="F67" s="233">
        <v>0</v>
      </c>
      <c r="G67" s="283"/>
      <c r="H67" s="284">
        <v>0</v>
      </c>
      <c r="I67" s="283"/>
      <c r="J67" s="233">
        <f t="shared" si="15"/>
        <v>29</v>
      </c>
      <c r="K67" s="233">
        <v>0</v>
      </c>
      <c r="L67" s="233">
        <v>0</v>
      </c>
      <c r="M67" s="233">
        <v>0</v>
      </c>
      <c r="N67" s="284">
        <v>0</v>
      </c>
      <c r="O67" s="233">
        <v>1</v>
      </c>
      <c r="P67" s="233">
        <v>7</v>
      </c>
      <c r="Q67" s="233">
        <v>12</v>
      </c>
      <c r="R67" s="233">
        <v>8</v>
      </c>
      <c r="S67" s="233">
        <v>0</v>
      </c>
      <c r="T67" s="233">
        <v>0</v>
      </c>
      <c r="U67" s="233">
        <v>0</v>
      </c>
      <c r="V67" s="233">
        <v>1</v>
      </c>
      <c r="W67" s="233">
        <v>0</v>
      </c>
      <c r="X67" s="233">
        <v>0</v>
      </c>
      <c r="Y67" s="233">
        <v>0</v>
      </c>
      <c r="Z67" s="233">
        <v>0</v>
      </c>
      <c r="AA67" s="233">
        <v>0</v>
      </c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233"/>
      <c r="BE67" s="233"/>
      <c r="BF67" s="233"/>
      <c r="BG67" s="233"/>
      <c r="BH67" s="233"/>
      <c r="BI67" s="233"/>
      <c r="BJ67" s="233"/>
      <c r="BK67" s="233"/>
      <c r="BL67" s="233"/>
      <c r="BM67" s="233"/>
      <c r="BN67" s="233"/>
      <c r="BO67" s="233"/>
      <c r="BP67" s="233"/>
      <c r="BQ67" s="233"/>
      <c r="BR67" s="233"/>
      <c r="BS67" s="233"/>
      <c r="BT67" s="233"/>
      <c r="BU67" s="233"/>
      <c r="BV67" s="233"/>
      <c r="BW67" s="233"/>
      <c r="BX67" s="233"/>
    </row>
    <row r="68" spans="1:76" s="278" customFormat="1" ht="18" customHeight="1">
      <c r="A68" s="286" t="s">
        <v>643</v>
      </c>
      <c r="B68" s="285">
        <f t="shared" si="14"/>
        <v>7</v>
      </c>
      <c r="C68" s="283">
        <f t="shared" si="16"/>
        <v>0</v>
      </c>
      <c r="D68" s="233">
        <v>0</v>
      </c>
      <c r="E68" s="233">
        <v>0</v>
      </c>
      <c r="F68" s="233">
        <v>0</v>
      </c>
      <c r="G68" s="283"/>
      <c r="H68" s="284">
        <v>0</v>
      </c>
      <c r="I68" s="283"/>
      <c r="J68" s="233">
        <f t="shared" si="15"/>
        <v>7</v>
      </c>
      <c r="K68" s="233">
        <v>0</v>
      </c>
      <c r="L68" s="233">
        <v>0</v>
      </c>
      <c r="M68" s="233">
        <v>0</v>
      </c>
      <c r="N68" s="284">
        <v>0</v>
      </c>
      <c r="O68" s="233">
        <v>1</v>
      </c>
      <c r="P68" s="233">
        <v>2</v>
      </c>
      <c r="Q68" s="233">
        <v>3</v>
      </c>
      <c r="R68" s="233">
        <v>1</v>
      </c>
      <c r="S68" s="233">
        <v>0</v>
      </c>
      <c r="T68" s="233">
        <v>0</v>
      </c>
      <c r="U68" s="233">
        <v>0</v>
      </c>
      <c r="V68" s="233">
        <v>0</v>
      </c>
      <c r="W68" s="233">
        <v>0</v>
      </c>
      <c r="X68" s="233">
        <v>0</v>
      </c>
      <c r="Y68" s="233">
        <v>0</v>
      </c>
      <c r="Z68" s="233">
        <v>0</v>
      </c>
      <c r="AA68" s="233">
        <v>0</v>
      </c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233"/>
      <c r="BC68" s="233"/>
      <c r="BD68" s="233"/>
      <c r="BE68" s="233"/>
      <c r="BF68" s="233"/>
      <c r="BG68" s="233"/>
      <c r="BH68" s="233"/>
      <c r="BI68" s="233"/>
      <c r="BJ68" s="233"/>
      <c r="BK68" s="233"/>
      <c r="BL68" s="233"/>
      <c r="BM68" s="233"/>
      <c r="BN68" s="233"/>
      <c r="BO68" s="233"/>
      <c r="BP68" s="233"/>
      <c r="BQ68" s="233"/>
      <c r="BR68" s="233"/>
      <c r="BS68" s="233"/>
      <c r="BT68" s="233"/>
      <c r="BU68" s="233"/>
      <c r="BV68" s="233"/>
      <c r="BW68" s="233"/>
      <c r="BX68" s="233"/>
    </row>
    <row r="69" spans="1:76" s="287" customFormat="1" ht="18" customHeight="1">
      <c r="A69" s="292" t="s">
        <v>642</v>
      </c>
      <c r="B69" s="291">
        <f t="shared" si="14"/>
        <v>109</v>
      </c>
      <c r="C69" s="290">
        <f t="shared" si="16"/>
        <v>0</v>
      </c>
      <c r="D69" s="288">
        <f aca="true" t="shared" si="25" ref="D69:I69">SUM(D70:D72)</f>
        <v>0</v>
      </c>
      <c r="E69" s="288">
        <f t="shared" si="25"/>
        <v>0</v>
      </c>
      <c r="F69" s="288">
        <f t="shared" si="25"/>
        <v>0</v>
      </c>
      <c r="G69" s="289">
        <f t="shared" si="25"/>
        <v>0</v>
      </c>
      <c r="H69" s="288">
        <f t="shared" si="25"/>
        <v>0</v>
      </c>
      <c r="I69" s="289">
        <f t="shared" si="25"/>
        <v>0</v>
      </c>
      <c r="J69" s="288">
        <f t="shared" si="15"/>
        <v>109</v>
      </c>
      <c r="K69" s="288">
        <f aca="true" t="shared" si="26" ref="K69:AA69">SUM(K70:K72)</f>
        <v>0</v>
      </c>
      <c r="L69" s="288">
        <f t="shared" si="26"/>
        <v>0</v>
      </c>
      <c r="M69" s="288">
        <f t="shared" si="26"/>
        <v>1</v>
      </c>
      <c r="N69" s="288">
        <f t="shared" si="26"/>
        <v>0</v>
      </c>
      <c r="O69" s="288">
        <f t="shared" si="26"/>
        <v>3</v>
      </c>
      <c r="P69" s="288">
        <f t="shared" si="26"/>
        <v>18</v>
      </c>
      <c r="Q69" s="288">
        <f t="shared" si="26"/>
        <v>36</v>
      </c>
      <c r="R69" s="288">
        <f t="shared" si="26"/>
        <v>38</v>
      </c>
      <c r="S69" s="288">
        <f t="shared" si="26"/>
        <v>13</v>
      </c>
      <c r="T69" s="288">
        <f t="shared" si="26"/>
        <v>0</v>
      </c>
      <c r="U69" s="288">
        <f t="shared" si="26"/>
        <v>0</v>
      </c>
      <c r="V69" s="288">
        <f t="shared" si="26"/>
        <v>0</v>
      </c>
      <c r="W69" s="288">
        <f t="shared" si="26"/>
        <v>0</v>
      </c>
      <c r="X69" s="288">
        <f t="shared" si="26"/>
        <v>0</v>
      </c>
      <c r="Y69" s="288">
        <f t="shared" si="26"/>
        <v>0</v>
      </c>
      <c r="Z69" s="288">
        <f t="shared" si="26"/>
        <v>0</v>
      </c>
      <c r="AA69" s="288">
        <f t="shared" si="26"/>
        <v>0</v>
      </c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</row>
    <row r="70" spans="1:76" s="278" customFormat="1" ht="18" customHeight="1">
      <c r="A70" s="286" t="s">
        <v>641</v>
      </c>
      <c r="B70" s="285">
        <f t="shared" si="14"/>
        <v>45</v>
      </c>
      <c r="C70" s="283">
        <f t="shared" si="16"/>
        <v>0</v>
      </c>
      <c r="D70" s="233">
        <v>0</v>
      </c>
      <c r="E70" s="233">
        <v>0</v>
      </c>
      <c r="F70" s="233">
        <v>0</v>
      </c>
      <c r="G70" s="294"/>
      <c r="H70" s="233">
        <v>0</v>
      </c>
      <c r="I70" s="294"/>
      <c r="J70" s="233">
        <f t="shared" si="15"/>
        <v>45</v>
      </c>
      <c r="K70" s="233">
        <v>0</v>
      </c>
      <c r="L70" s="233">
        <v>0</v>
      </c>
      <c r="M70" s="233">
        <v>1</v>
      </c>
      <c r="N70" s="233">
        <v>0</v>
      </c>
      <c r="O70" s="233">
        <v>1</v>
      </c>
      <c r="P70" s="233">
        <v>6</v>
      </c>
      <c r="Q70" s="233">
        <v>13</v>
      </c>
      <c r="R70" s="233">
        <v>17</v>
      </c>
      <c r="S70" s="233">
        <v>7</v>
      </c>
      <c r="T70" s="233">
        <v>0</v>
      </c>
      <c r="U70" s="233">
        <v>0</v>
      </c>
      <c r="V70" s="233">
        <v>0</v>
      </c>
      <c r="W70" s="233">
        <v>0</v>
      </c>
      <c r="X70" s="233">
        <v>0</v>
      </c>
      <c r="Y70" s="233">
        <v>0</v>
      </c>
      <c r="Z70" s="233">
        <v>0</v>
      </c>
      <c r="AA70" s="233">
        <v>0</v>
      </c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</row>
    <row r="71" spans="1:76" s="278" customFormat="1" ht="18" customHeight="1">
      <c r="A71" s="286" t="s">
        <v>640</v>
      </c>
      <c r="B71" s="285">
        <f t="shared" si="14"/>
        <v>37</v>
      </c>
      <c r="C71" s="283">
        <f t="shared" si="16"/>
        <v>0</v>
      </c>
      <c r="D71" s="233">
        <v>0</v>
      </c>
      <c r="E71" s="233">
        <v>0</v>
      </c>
      <c r="F71" s="233">
        <v>0</v>
      </c>
      <c r="G71" s="293"/>
      <c r="H71" s="233">
        <v>0</v>
      </c>
      <c r="I71" s="293"/>
      <c r="J71" s="233">
        <f t="shared" si="15"/>
        <v>37</v>
      </c>
      <c r="K71" s="233">
        <v>0</v>
      </c>
      <c r="L71" s="233">
        <v>0</v>
      </c>
      <c r="M71" s="233">
        <v>0</v>
      </c>
      <c r="N71" s="233">
        <v>0</v>
      </c>
      <c r="O71" s="233">
        <v>1</v>
      </c>
      <c r="P71" s="233">
        <v>7</v>
      </c>
      <c r="Q71" s="233">
        <v>12</v>
      </c>
      <c r="R71" s="233">
        <v>15</v>
      </c>
      <c r="S71" s="233">
        <v>2</v>
      </c>
      <c r="T71" s="233">
        <v>0</v>
      </c>
      <c r="U71" s="233">
        <v>0</v>
      </c>
      <c r="V71" s="233">
        <v>0</v>
      </c>
      <c r="W71" s="233">
        <v>0</v>
      </c>
      <c r="X71" s="233">
        <v>0</v>
      </c>
      <c r="Y71" s="233">
        <v>0</v>
      </c>
      <c r="Z71" s="233">
        <v>0</v>
      </c>
      <c r="AA71" s="233">
        <v>0</v>
      </c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</row>
    <row r="72" spans="1:76" s="278" customFormat="1" ht="18" customHeight="1">
      <c r="A72" s="286" t="s">
        <v>639</v>
      </c>
      <c r="B72" s="285">
        <f t="shared" si="14"/>
        <v>27</v>
      </c>
      <c r="C72" s="283">
        <f t="shared" si="16"/>
        <v>0</v>
      </c>
      <c r="D72" s="233">
        <v>0</v>
      </c>
      <c r="E72" s="233">
        <v>0</v>
      </c>
      <c r="F72" s="233">
        <v>0</v>
      </c>
      <c r="G72" s="293"/>
      <c r="H72" s="233">
        <v>0</v>
      </c>
      <c r="I72" s="293"/>
      <c r="J72" s="233">
        <f t="shared" si="15"/>
        <v>27</v>
      </c>
      <c r="K72" s="233">
        <v>0</v>
      </c>
      <c r="L72" s="233">
        <v>0</v>
      </c>
      <c r="M72" s="233">
        <v>0</v>
      </c>
      <c r="N72" s="233">
        <v>0</v>
      </c>
      <c r="O72" s="233">
        <v>1</v>
      </c>
      <c r="P72" s="233">
        <v>5</v>
      </c>
      <c r="Q72" s="233">
        <v>11</v>
      </c>
      <c r="R72" s="233">
        <v>6</v>
      </c>
      <c r="S72" s="233">
        <v>4</v>
      </c>
      <c r="T72" s="233">
        <v>0</v>
      </c>
      <c r="U72" s="233">
        <v>0</v>
      </c>
      <c r="V72" s="233">
        <v>0</v>
      </c>
      <c r="W72" s="233">
        <v>0</v>
      </c>
      <c r="X72" s="233">
        <v>0</v>
      </c>
      <c r="Y72" s="233">
        <v>0</v>
      </c>
      <c r="Z72" s="233">
        <v>0</v>
      </c>
      <c r="AA72" s="233">
        <v>0</v>
      </c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</row>
    <row r="73" spans="1:76" s="287" customFormat="1" ht="18" customHeight="1">
      <c r="A73" s="292" t="s">
        <v>434</v>
      </c>
      <c r="B73" s="291">
        <f t="shared" si="14"/>
        <v>65</v>
      </c>
      <c r="C73" s="290">
        <f t="shared" si="16"/>
        <v>0</v>
      </c>
      <c r="D73" s="288">
        <f aca="true" t="shared" si="27" ref="D73:I73">SUM(D74:D76)</f>
        <v>0</v>
      </c>
      <c r="E73" s="288">
        <f t="shared" si="27"/>
        <v>0</v>
      </c>
      <c r="F73" s="288">
        <f t="shared" si="27"/>
        <v>0</v>
      </c>
      <c r="G73" s="289">
        <f t="shared" si="27"/>
        <v>0</v>
      </c>
      <c r="H73" s="288">
        <f t="shared" si="27"/>
        <v>0</v>
      </c>
      <c r="I73" s="289">
        <f t="shared" si="27"/>
        <v>0</v>
      </c>
      <c r="J73" s="288">
        <f t="shared" si="15"/>
        <v>65</v>
      </c>
      <c r="K73" s="288">
        <f aca="true" t="shared" si="28" ref="K73:AA73">SUM(K74:K76)</f>
        <v>0</v>
      </c>
      <c r="L73" s="288">
        <f t="shared" si="28"/>
        <v>0</v>
      </c>
      <c r="M73" s="288">
        <f t="shared" si="28"/>
        <v>1</v>
      </c>
      <c r="N73" s="288">
        <f t="shared" si="28"/>
        <v>0</v>
      </c>
      <c r="O73" s="288">
        <f t="shared" si="28"/>
        <v>3</v>
      </c>
      <c r="P73" s="288">
        <f t="shared" si="28"/>
        <v>15</v>
      </c>
      <c r="Q73" s="288">
        <f t="shared" si="28"/>
        <v>29</v>
      </c>
      <c r="R73" s="288">
        <f t="shared" si="28"/>
        <v>16</v>
      </c>
      <c r="S73" s="288">
        <f t="shared" si="28"/>
        <v>1</v>
      </c>
      <c r="T73" s="288">
        <f t="shared" si="28"/>
        <v>0</v>
      </c>
      <c r="U73" s="288">
        <f t="shared" si="28"/>
        <v>0</v>
      </c>
      <c r="V73" s="288">
        <f t="shared" si="28"/>
        <v>0</v>
      </c>
      <c r="W73" s="288">
        <f t="shared" si="28"/>
        <v>0</v>
      </c>
      <c r="X73" s="288">
        <f t="shared" si="28"/>
        <v>0</v>
      </c>
      <c r="Y73" s="288">
        <f t="shared" si="28"/>
        <v>0</v>
      </c>
      <c r="Z73" s="288">
        <f t="shared" si="28"/>
        <v>0</v>
      </c>
      <c r="AA73" s="288">
        <f t="shared" si="28"/>
        <v>0</v>
      </c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8"/>
      <c r="BC73" s="288"/>
      <c r="BD73" s="288"/>
      <c r="BE73" s="288"/>
      <c r="BF73" s="288"/>
      <c r="BG73" s="288"/>
      <c r="BH73" s="288"/>
      <c r="BI73" s="288"/>
      <c r="BJ73" s="288"/>
      <c r="BK73" s="288"/>
      <c r="BL73" s="288"/>
      <c r="BM73" s="288"/>
      <c r="BN73" s="288"/>
      <c r="BO73" s="288"/>
      <c r="BP73" s="288"/>
      <c r="BQ73" s="288"/>
      <c r="BR73" s="288"/>
      <c r="BS73" s="288"/>
      <c r="BT73" s="288"/>
      <c r="BU73" s="288"/>
      <c r="BV73" s="288"/>
      <c r="BW73" s="288"/>
      <c r="BX73" s="288"/>
    </row>
    <row r="74" spans="1:76" s="278" customFormat="1" ht="18" customHeight="1">
      <c r="A74" s="286" t="s">
        <v>433</v>
      </c>
      <c r="B74" s="285">
        <f t="shared" si="14"/>
        <v>24</v>
      </c>
      <c r="C74" s="283">
        <f t="shared" si="16"/>
        <v>0</v>
      </c>
      <c r="D74" s="233">
        <v>0</v>
      </c>
      <c r="E74" s="233">
        <v>0</v>
      </c>
      <c r="F74" s="233">
        <v>0</v>
      </c>
      <c r="G74" s="233"/>
      <c r="H74" s="233">
        <v>0</v>
      </c>
      <c r="I74" s="293"/>
      <c r="J74" s="233">
        <f t="shared" si="15"/>
        <v>24</v>
      </c>
      <c r="K74" s="233">
        <v>0</v>
      </c>
      <c r="L74" s="233">
        <v>0</v>
      </c>
      <c r="M74" s="233">
        <v>1</v>
      </c>
      <c r="N74" s="233">
        <v>0</v>
      </c>
      <c r="O74" s="233">
        <v>1</v>
      </c>
      <c r="P74" s="233">
        <v>5</v>
      </c>
      <c r="Q74" s="233">
        <v>10</v>
      </c>
      <c r="R74" s="233">
        <v>6</v>
      </c>
      <c r="S74" s="233">
        <v>1</v>
      </c>
      <c r="T74" s="233">
        <v>0</v>
      </c>
      <c r="U74" s="233">
        <v>0</v>
      </c>
      <c r="V74" s="233">
        <v>0</v>
      </c>
      <c r="W74" s="233">
        <v>0</v>
      </c>
      <c r="X74" s="233">
        <v>0</v>
      </c>
      <c r="Y74" s="233">
        <v>0</v>
      </c>
      <c r="Z74" s="233">
        <v>0</v>
      </c>
      <c r="AA74" s="233">
        <v>0</v>
      </c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233"/>
      <c r="BK74" s="233"/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</row>
    <row r="75" spans="1:76" s="278" customFormat="1" ht="18" customHeight="1">
      <c r="A75" s="286" t="s">
        <v>432</v>
      </c>
      <c r="B75" s="285">
        <f t="shared" si="14"/>
        <v>20</v>
      </c>
      <c r="C75" s="283">
        <f t="shared" si="16"/>
        <v>0</v>
      </c>
      <c r="D75" s="233">
        <v>0</v>
      </c>
      <c r="E75" s="233">
        <v>0</v>
      </c>
      <c r="F75" s="233">
        <v>0</v>
      </c>
      <c r="G75" s="233"/>
      <c r="H75" s="233">
        <v>0</v>
      </c>
      <c r="I75" s="293"/>
      <c r="J75" s="233">
        <f t="shared" si="15"/>
        <v>20</v>
      </c>
      <c r="K75" s="233">
        <v>0</v>
      </c>
      <c r="L75" s="233">
        <v>0</v>
      </c>
      <c r="M75" s="233">
        <v>0</v>
      </c>
      <c r="N75" s="233">
        <v>0</v>
      </c>
      <c r="O75" s="233">
        <v>1</v>
      </c>
      <c r="P75" s="233">
        <v>5</v>
      </c>
      <c r="Q75" s="233">
        <v>10</v>
      </c>
      <c r="R75" s="233">
        <v>4</v>
      </c>
      <c r="S75" s="233">
        <v>0</v>
      </c>
      <c r="T75" s="233">
        <v>0</v>
      </c>
      <c r="U75" s="233">
        <v>0</v>
      </c>
      <c r="V75" s="233">
        <v>0</v>
      </c>
      <c r="W75" s="233">
        <v>0</v>
      </c>
      <c r="X75" s="233">
        <v>0</v>
      </c>
      <c r="Y75" s="233">
        <v>0</v>
      </c>
      <c r="Z75" s="233">
        <v>0</v>
      </c>
      <c r="AA75" s="233">
        <v>0</v>
      </c>
      <c r="AB75" s="233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/>
      <c r="BT75" s="233"/>
      <c r="BU75" s="233"/>
      <c r="BV75" s="233"/>
      <c r="BW75" s="233"/>
      <c r="BX75" s="233"/>
    </row>
    <row r="76" spans="1:76" s="278" customFormat="1" ht="18" customHeight="1">
      <c r="A76" s="286" t="s">
        <v>431</v>
      </c>
      <c r="B76" s="285">
        <f t="shared" si="14"/>
        <v>21</v>
      </c>
      <c r="C76" s="283">
        <f t="shared" si="16"/>
        <v>0</v>
      </c>
      <c r="D76" s="233">
        <v>0</v>
      </c>
      <c r="E76" s="233">
        <v>0</v>
      </c>
      <c r="F76" s="233">
        <v>0</v>
      </c>
      <c r="G76" s="233"/>
      <c r="H76" s="233">
        <v>0</v>
      </c>
      <c r="I76" s="293"/>
      <c r="J76" s="233">
        <f t="shared" si="15"/>
        <v>21</v>
      </c>
      <c r="K76" s="233">
        <v>0</v>
      </c>
      <c r="L76" s="233">
        <v>0</v>
      </c>
      <c r="M76" s="233">
        <v>0</v>
      </c>
      <c r="N76" s="233">
        <v>0</v>
      </c>
      <c r="O76" s="233">
        <v>1</v>
      </c>
      <c r="P76" s="233">
        <v>5</v>
      </c>
      <c r="Q76" s="233">
        <v>9</v>
      </c>
      <c r="R76" s="233">
        <v>6</v>
      </c>
      <c r="S76" s="233">
        <v>0</v>
      </c>
      <c r="T76" s="233">
        <v>0</v>
      </c>
      <c r="U76" s="233">
        <v>0</v>
      </c>
      <c r="V76" s="233">
        <v>0</v>
      </c>
      <c r="W76" s="233">
        <v>0</v>
      </c>
      <c r="X76" s="233">
        <v>0</v>
      </c>
      <c r="Y76" s="233">
        <v>0</v>
      </c>
      <c r="Z76" s="233">
        <v>0</v>
      </c>
      <c r="AA76" s="233">
        <v>0</v>
      </c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  <c r="BF76" s="233"/>
      <c r="BG76" s="233"/>
      <c r="BH76" s="233"/>
      <c r="BI76" s="233"/>
      <c r="BJ76" s="233"/>
      <c r="BK76" s="233"/>
      <c r="BL76" s="233"/>
      <c r="BM76" s="233"/>
      <c r="BN76" s="233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</row>
    <row r="77" spans="1:76" s="287" customFormat="1" ht="18" customHeight="1">
      <c r="A77" s="292" t="s">
        <v>430</v>
      </c>
      <c r="B77" s="291">
        <f t="shared" si="14"/>
        <v>155</v>
      </c>
      <c r="C77" s="290">
        <f t="shared" si="16"/>
        <v>1</v>
      </c>
      <c r="D77" s="288">
        <f aca="true" t="shared" si="29" ref="D77:I77">SUM(D78:D82)</f>
        <v>0</v>
      </c>
      <c r="E77" s="288">
        <f t="shared" si="29"/>
        <v>0</v>
      </c>
      <c r="F77" s="288">
        <f t="shared" si="29"/>
        <v>155</v>
      </c>
      <c r="G77" s="290">
        <f t="shared" si="29"/>
        <v>1</v>
      </c>
      <c r="H77" s="288">
        <f t="shared" si="29"/>
        <v>0</v>
      </c>
      <c r="I77" s="289">
        <f t="shared" si="29"/>
        <v>0</v>
      </c>
      <c r="J77" s="288">
        <f aca="true" t="shared" si="30" ref="J77:J82">SUM(K77:V77)</f>
        <v>0</v>
      </c>
      <c r="K77" s="288">
        <f aca="true" t="shared" si="31" ref="K77:AA77">SUM(K78:K82)</f>
        <v>0</v>
      </c>
      <c r="L77" s="288">
        <f t="shared" si="31"/>
        <v>0</v>
      </c>
      <c r="M77" s="288">
        <f t="shared" si="31"/>
        <v>0</v>
      </c>
      <c r="N77" s="288">
        <f t="shared" si="31"/>
        <v>0</v>
      </c>
      <c r="O77" s="288">
        <f t="shared" si="31"/>
        <v>0</v>
      </c>
      <c r="P77" s="288">
        <f t="shared" si="31"/>
        <v>0</v>
      </c>
      <c r="Q77" s="288">
        <f t="shared" si="31"/>
        <v>0</v>
      </c>
      <c r="R77" s="288">
        <f t="shared" si="31"/>
        <v>0</v>
      </c>
      <c r="S77" s="288">
        <f t="shared" si="31"/>
        <v>0</v>
      </c>
      <c r="T77" s="288">
        <f t="shared" si="31"/>
        <v>0</v>
      </c>
      <c r="U77" s="288">
        <f t="shared" si="31"/>
        <v>0</v>
      </c>
      <c r="V77" s="288">
        <f t="shared" si="31"/>
        <v>0</v>
      </c>
      <c r="W77" s="288">
        <f t="shared" si="31"/>
        <v>0</v>
      </c>
      <c r="X77" s="288">
        <f t="shared" si="31"/>
        <v>0</v>
      </c>
      <c r="Y77" s="288">
        <f t="shared" si="31"/>
        <v>0</v>
      </c>
      <c r="Z77" s="288">
        <f t="shared" si="31"/>
        <v>0</v>
      </c>
      <c r="AA77" s="288">
        <f t="shared" si="31"/>
        <v>0</v>
      </c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288"/>
      <c r="BW77" s="288"/>
      <c r="BX77" s="288"/>
    </row>
    <row r="78" spans="1:76" s="278" customFormat="1" ht="18" customHeight="1">
      <c r="A78" s="286" t="s">
        <v>429</v>
      </c>
      <c r="B78" s="285">
        <f t="shared" si="14"/>
        <v>26</v>
      </c>
      <c r="C78" s="283">
        <f t="shared" si="16"/>
        <v>1</v>
      </c>
      <c r="D78" s="233">
        <v>0</v>
      </c>
      <c r="E78" s="233">
        <v>0</v>
      </c>
      <c r="F78" s="233">
        <v>26</v>
      </c>
      <c r="G78" s="283">
        <v>1</v>
      </c>
      <c r="H78" s="284">
        <v>0</v>
      </c>
      <c r="I78" s="283"/>
      <c r="J78" s="233">
        <f t="shared" si="30"/>
        <v>0</v>
      </c>
      <c r="K78" s="233">
        <v>0</v>
      </c>
      <c r="L78" s="233">
        <v>0</v>
      </c>
      <c r="M78" s="233">
        <v>0</v>
      </c>
      <c r="N78" s="233">
        <v>0</v>
      </c>
      <c r="O78" s="233">
        <v>0</v>
      </c>
      <c r="P78" s="233">
        <v>0</v>
      </c>
      <c r="Q78" s="233">
        <v>0</v>
      </c>
      <c r="R78" s="233">
        <v>0</v>
      </c>
      <c r="S78" s="233">
        <v>0</v>
      </c>
      <c r="T78" s="233">
        <v>0</v>
      </c>
      <c r="U78" s="233">
        <v>0</v>
      </c>
      <c r="V78" s="233">
        <v>0</v>
      </c>
      <c r="W78" s="233">
        <v>0</v>
      </c>
      <c r="X78" s="233">
        <v>0</v>
      </c>
      <c r="Y78" s="233">
        <v>0</v>
      </c>
      <c r="Z78" s="233">
        <v>0</v>
      </c>
      <c r="AA78" s="233">
        <v>0</v>
      </c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  <c r="BD78" s="233"/>
      <c r="BE78" s="233"/>
      <c r="BF78" s="233"/>
      <c r="BG78" s="233"/>
      <c r="BH78" s="233"/>
      <c r="BI78" s="233"/>
      <c r="BJ78" s="233"/>
      <c r="BK78" s="233"/>
      <c r="BL78" s="233"/>
      <c r="BM78" s="233"/>
      <c r="BN78" s="233"/>
      <c r="BO78" s="233"/>
      <c r="BP78" s="233"/>
      <c r="BQ78" s="233"/>
      <c r="BR78" s="233"/>
      <c r="BS78" s="233"/>
      <c r="BT78" s="233"/>
      <c r="BU78" s="233"/>
      <c r="BV78" s="233"/>
      <c r="BW78" s="233"/>
      <c r="BX78" s="233"/>
    </row>
    <row r="79" spans="1:76" s="278" customFormat="1" ht="18" customHeight="1">
      <c r="A79" s="286" t="s">
        <v>428</v>
      </c>
      <c r="B79" s="285">
        <f t="shared" si="14"/>
        <v>30</v>
      </c>
      <c r="C79" s="283">
        <f t="shared" si="16"/>
        <v>0</v>
      </c>
      <c r="D79" s="233">
        <v>0</v>
      </c>
      <c r="E79" s="233">
        <v>0</v>
      </c>
      <c r="F79" s="233">
        <v>30</v>
      </c>
      <c r="G79" s="283"/>
      <c r="H79" s="284">
        <v>0</v>
      </c>
      <c r="I79" s="283"/>
      <c r="J79" s="233">
        <f t="shared" si="30"/>
        <v>0</v>
      </c>
      <c r="K79" s="233">
        <v>0</v>
      </c>
      <c r="L79" s="233">
        <v>0</v>
      </c>
      <c r="M79" s="233">
        <v>0</v>
      </c>
      <c r="N79" s="233">
        <v>0</v>
      </c>
      <c r="O79" s="233">
        <v>0</v>
      </c>
      <c r="P79" s="233">
        <v>0</v>
      </c>
      <c r="Q79" s="233">
        <v>0</v>
      </c>
      <c r="R79" s="233">
        <v>0</v>
      </c>
      <c r="S79" s="233">
        <v>0</v>
      </c>
      <c r="T79" s="233">
        <v>0</v>
      </c>
      <c r="U79" s="233">
        <v>0</v>
      </c>
      <c r="V79" s="233">
        <v>0</v>
      </c>
      <c r="W79" s="233">
        <v>0</v>
      </c>
      <c r="X79" s="233">
        <v>0</v>
      </c>
      <c r="Y79" s="233">
        <v>0</v>
      </c>
      <c r="Z79" s="233">
        <v>0</v>
      </c>
      <c r="AA79" s="233">
        <v>0</v>
      </c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3"/>
      <c r="BA79" s="233"/>
      <c r="BB79" s="233"/>
      <c r="BC79" s="233"/>
      <c r="BD79" s="233"/>
      <c r="BE79" s="233"/>
      <c r="BF79" s="233"/>
      <c r="BG79" s="233"/>
      <c r="BH79" s="233"/>
      <c r="BI79" s="233"/>
      <c r="BJ79" s="233"/>
      <c r="BK79" s="233"/>
      <c r="BL79" s="233"/>
      <c r="BM79" s="233"/>
      <c r="BN79" s="233"/>
      <c r="BO79" s="233"/>
      <c r="BP79" s="233"/>
      <c r="BQ79" s="233"/>
      <c r="BR79" s="233"/>
      <c r="BS79" s="233"/>
      <c r="BT79" s="233"/>
      <c r="BU79" s="233"/>
      <c r="BV79" s="233"/>
      <c r="BW79" s="233"/>
      <c r="BX79" s="233"/>
    </row>
    <row r="80" spans="1:76" s="278" customFormat="1" ht="18" customHeight="1">
      <c r="A80" s="286" t="s">
        <v>427</v>
      </c>
      <c r="B80" s="285">
        <f t="shared" si="14"/>
        <v>14</v>
      </c>
      <c r="C80" s="283">
        <f t="shared" si="16"/>
        <v>0</v>
      </c>
      <c r="D80" s="233">
        <v>0</v>
      </c>
      <c r="E80" s="233">
        <v>0</v>
      </c>
      <c r="F80" s="233">
        <v>14</v>
      </c>
      <c r="G80" s="283"/>
      <c r="H80" s="284">
        <v>0</v>
      </c>
      <c r="I80" s="283"/>
      <c r="J80" s="233">
        <f t="shared" si="30"/>
        <v>0</v>
      </c>
      <c r="K80" s="233">
        <v>0</v>
      </c>
      <c r="L80" s="233">
        <v>0</v>
      </c>
      <c r="M80" s="233">
        <v>0</v>
      </c>
      <c r="N80" s="233">
        <v>0</v>
      </c>
      <c r="O80" s="233">
        <v>0</v>
      </c>
      <c r="P80" s="233">
        <v>0</v>
      </c>
      <c r="Q80" s="233">
        <v>0</v>
      </c>
      <c r="R80" s="233">
        <v>0</v>
      </c>
      <c r="S80" s="233">
        <v>0</v>
      </c>
      <c r="T80" s="233">
        <v>0</v>
      </c>
      <c r="U80" s="233">
        <v>0</v>
      </c>
      <c r="V80" s="233">
        <v>0</v>
      </c>
      <c r="W80" s="233">
        <v>0</v>
      </c>
      <c r="X80" s="233">
        <v>0</v>
      </c>
      <c r="Y80" s="233">
        <v>0</v>
      </c>
      <c r="Z80" s="233">
        <v>0</v>
      </c>
      <c r="AA80" s="233">
        <v>0</v>
      </c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3"/>
      <c r="BA80" s="233"/>
      <c r="BB80" s="233"/>
      <c r="BC80" s="233"/>
      <c r="BD80" s="233"/>
      <c r="BE80" s="233"/>
      <c r="BF80" s="233"/>
      <c r="BG80" s="233"/>
      <c r="BH80" s="233"/>
      <c r="BI80" s="233"/>
      <c r="BJ80" s="233"/>
      <c r="BK80" s="233"/>
      <c r="BL80" s="233"/>
      <c r="BM80" s="233"/>
      <c r="BN80" s="233"/>
      <c r="BO80" s="233"/>
      <c r="BP80" s="233"/>
      <c r="BQ80" s="233"/>
      <c r="BR80" s="233"/>
      <c r="BS80" s="233"/>
      <c r="BT80" s="233"/>
      <c r="BU80" s="233"/>
      <c r="BV80" s="233"/>
      <c r="BW80" s="233"/>
      <c r="BX80" s="233"/>
    </row>
    <row r="81" spans="1:76" s="278" customFormat="1" ht="18" customHeight="1">
      <c r="A81" s="286" t="s">
        <v>638</v>
      </c>
      <c r="B81" s="285">
        <f t="shared" si="14"/>
        <v>46</v>
      </c>
      <c r="C81" s="283">
        <f t="shared" si="16"/>
        <v>0</v>
      </c>
      <c r="D81" s="233">
        <v>0</v>
      </c>
      <c r="E81" s="233">
        <v>0</v>
      </c>
      <c r="F81" s="233">
        <v>46</v>
      </c>
      <c r="G81" s="283"/>
      <c r="H81" s="284">
        <v>0</v>
      </c>
      <c r="I81" s="283"/>
      <c r="J81" s="233">
        <f t="shared" si="30"/>
        <v>0</v>
      </c>
      <c r="K81" s="233">
        <v>0</v>
      </c>
      <c r="L81" s="233">
        <v>0</v>
      </c>
      <c r="M81" s="233">
        <v>0</v>
      </c>
      <c r="N81" s="233">
        <v>0</v>
      </c>
      <c r="O81" s="233">
        <v>0</v>
      </c>
      <c r="P81" s="233">
        <v>0</v>
      </c>
      <c r="Q81" s="233">
        <v>0</v>
      </c>
      <c r="R81" s="233">
        <v>0</v>
      </c>
      <c r="S81" s="233">
        <v>0</v>
      </c>
      <c r="T81" s="233">
        <v>0</v>
      </c>
      <c r="U81" s="233">
        <v>0</v>
      </c>
      <c r="V81" s="233">
        <v>0</v>
      </c>
      <c r="W81" s="233">
        <v>0</v>
      </c>
      <c r="X81" s="233">
        <v>0</v>
      </c>
      <c r="Y81" s="233">
        <v>0</v>
      </c>
      <c r="Z81" s="233">
        <v>0</v>
      </c>
      <c r="AA81" s="233">
        <v>0</v>
      </c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  <c r="BB81" s="233"/>
      <c r="BC81" s="233"/>
      <c r="BD81" s="233"/>
      <c r="BE81" s="233"/>
      <c r="BF81" s="233"/>
      <c r="BG81" s="233"/>
      <c r="BH81" s="233"/>
      <c r="BI81" s="233"/>
      <c r="BJ81" s="233"/>
      <c r="BK81" s="233"/>
      <c r="BL81" s="233"/>
      <c r="BM81" s="233"/>
      <c r="BN81" s="233"/>
      <c r="BO81" s="233"/>
      <c r="BP81" s="233"/>
      <c r="BQ81" s="233"/>
      <c r="BR81" s="233"/>
      <c r="BS81" s="233"/>
      <c r="BT81" s="233"/>
      <c r="BU81" s="233"/>
      <c r="BV81" s="233"/>
      <c r="BW81" s="233"/>
      <c r="BX81" s="233"/>
    </row>
    <row r="82" spans="1:76" s="278" customFormat="1" ht="18" customHeight="1">
      <c r="A82" s="282" t="s">
        <v>637</v>
      </c>
      <c r="B82" s="281">
        <f t="shared" si="14"/>
        <v>39</v>
      </c>
      <c r="C82" s="279">
        <f t="shared" si="16"/>
        <v>0</v>
      </c>
      <c r="D82" s="229">
        <v>0</v>
      </c>
      <c r="E82" s="229">
        <v>0</v>
      </c>
      <c r="F82" s="229">
        <v>39</v>
      </c>
      <c r="G82" s="279"/>
      <c r="H82" s="280">
        <v>0</v>
      </c>
      <c r="I82" s="279"/>
      <c r="J82" s="229">
        <f t="shared" si="30"/>
        <v>0</v>
      </c>
      <c r="K82" s="229">
        <v>0</v>
      </c>
      <c r="L82" s="229">
        <v>0</v>
      </c>
      <c r="M82" s="229">
        <v>0</v>
      </c>
      <c r="N82" s="229">
        <v>0</v>
      </c>
      <c r="O82" s="229">
        <v>0</v>
      </c>
      <c r="P82" s="229">
        <v>0</v>
      </c>
      <c r="Q82" s="229">
        <v>0</v>
      </c>
      <c r="R82" s="229">
        <v>0</v>
      </c>
      <c r="S82" s="229">
        <v>0</v>
      </c>
      <c r="T82" s="229">
        <v>0</v>
      </c>
      <c r="U82" s="229">
        <v>0</v>
      </c>
      <c r="V82" s="229">
        <v>0</v>
      </c>
      <c r="W82" s="229">
        <v>0</v>
      </c>
      <c r="X82" s="229">
        <v>0</v>
      </c>
      <c r="Y82" s="229">
        <v>0</v>
      </c>
      <c r="Z82" s="229">
        <v>0</v>
      </c>
      <c r="AA82" s="229">
        <v>0</v>
      </c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3"/>
      <c r="BT82" s="233"/>
      <c r="BU82" s="233"/>
      <c r="BV82" s="233"/>
      <c r="BW82" s="233"/>
      <c r="BX82" s="233"/>
    </row>
    <row r="83" spans="1:76" s="55" customFormat="1" ht="15" customHeight="1">
      <c r="A83" s="277" t="s">
        <v>592</v>
      </c>
      <c r="B83" s="272"/>
      <c r="C83" s="275"/>
      <c r="D83" s="272"/>
      <c r="E83" s="272"/>
      <c r="F83" s="272"/>
      <c r="G83" s="274"/>
      <c r="H83" s="272"/>
      <c r="I83" s="274"/>
      <c r="J83" s="272"/>
      <c r="K83" s="272"/>
      <c r="L83" s="272"/>
      <c r="M83" s="272"/>
      <c r="N83" s="273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</row>
    <row r="84" spans="1:76" s="60" customFormat="1" ht="15" customHeight="1">
      <c r="A84" s="277" t="s">
        <v>636</v>
      </c>
      <c r="B84" s="266"/>
      <c r="C84" s="268"/>
      <c r="D84" s="266"/>
      <c r="E84" s="266"/>
      <c r="F84" s="266"/>
      <c r="G84" s="267"/>
      <c r="H84" s="266"/>
      <c r="I84" s="267"/>
      <c r="J84" s="266"/>
      <c r="K84" s="266"/>
      <c r="L84" s="266"/>
      <c r="M84" s="266"/>
      <c r="N84" s="271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  <c r="AU84" s="266"/>
      <c r="AV84" s="266"/>
      <c r="AW84" s="266"/>
      <c r="AX84" s="266"/>
      <c r="AY84" s="266"/>
      <c r="AZ84" s="266"/>
      <c r="BA84" s="266"/>
      <c r="BB84" s="266"/>
      <c r="BC84" s="266"/>
      <c r="BD84" s="266"/>
      <c r="BE84" s="266"/>
      <c r="BF84" s="266"/>
      <c r="BG84" s="266"/>
      <c r="BH84" s="266"/>
      <c r="BI84" s="266"/>
      <c r="BJ84" s="266"/>
      <c r="BK84" s="266"/>
      <c r="BL84" s="266"/>
      <c r="BM84" s="266"/>
      <c r="BN84" s="266"/>
      <c r="BO84" s="266"/>
      <c r="BP84" s="266"/>
      <c r="BQ84" s="266"/>
      <c r="BR84" s="266"/>
      <c r="BS84" s="266"/>
      <c r="BT84" s="266"/>
      <c r="BU84" s="266"/>
      <c r="BV84" s="266"/>
      <c r="BW84" s="266"/>
      <c r="BX84" s="266"/>
    </row>
    <row r="85" spans="1:76" s="55" customFormat="1" ht="16.5" customHeight="1">
      <c r="A85" s="276" t="s">
        <v>635</v>
      </c>
      <c r="B85" s="272"/>
      <c r="C85" s="275"/>
      <c r="D85" s="272"/>
      <c r="E85" s="272"/>
      <c r="F85" s="272"/>
      <c r="G85" s="274"/>
      <c r="H85" s="272"/>
      <c r="I85" s="274"/>
      <c r="J85" s="272"/>
      <c r="K85" s="272"/>
      <c r="L85" s="272"/>
      <c r="M85" s="272"/>
      <c r="N85" s="273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2"/>
      <c r="BM85" s="272"/>
      <c r="BN85" s="272"/>
      <c r="BO85" s="272"/>
      <c r="BP85" s="272"/>
      <c r="BQ85" s="272"/>
      <c r="BR85" s="272"/>
      <c r="BS85" s="272"/>
      <c r="BT85" s="272"/>
      <c r="BU85" s="272"/>
      <c r="BV85" s="272"/>
      <c r="BW85" s="272"/>
      <c r="BX85" s="272"/>
    </row>
    <row r="86" spans="1:76" s="60" customFormat="1" ht="12">
      <c r="A86" s="269"/>
      <c r="B86" s="266"/>
      <c r="C86" s="268"/>
      <c r="D86" s="266"/>
      <c r="E86" s="266"/>
      <c r="F86" s="266"/>
      <c r="G86" s="267"/>
      <c r="H86" s="266"/>
      <c r="I86" s="267"/>
      <c r="J86" s="266"/>
      <c r="K86" s="266"/>
      <c r="L86" s="266"/>
      <c r="M86" s="266"/>
      <c r="N86" s="271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  <c r="BF86" s="266"/>
      <c r="BG86" s="266"/>
      <c r="BH86" s="266"/>
      <c r="BI86" s="266"/>
      <c r="BJ86" s="266"/>
      <c r="BK86" s="266"/>
      <c r="BL86" s="266"/>
      <c r="BM86" s="266"/>
      <c r="BN86" s="266"/>
      <c r="BO86" s="266"/>
      <c r="BP86" s="266"/>
      <c r="BQ86" s="266"/>
      <c r="BR86" s="266"/>
      <c r="BS86" s="266"/>
      <c r="BT86" s="266"/>
      <c r="BU86" s="266"/>
      <c r="BV86" s="266"/>
      <c r="BW86" s="266"/>
      <c r="BX86" s="266"/>
    </row>
    <row r="87" spans="1:76" s="60" customFormat="1" ht="12">
      <c r="A87" s="269"/>
      <c r="B87" s="266"/>
      <c r="C87" s="268"/>
      <c r="D87" s="266"/>
      <c r="E87" s="266"/>
      <c r="F87" s="266"/>
      <c r="G87" s="267"/>
      <c r="H87" s="266"/>
      <c r="I87" s="267"/>
      <c r="J87" s="266"/>
      <c r="K87" s="266"/>
      <c r="L87" s="266"/>
      <c r="M87" s="266"/>
      <c r="N87" s="271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266"/>
      <c r="BE87" s="266"/>
      <c r="BF87" s="266"/>
      <c r="BG87" s="266"/>
      <c r="BH87" s="266"/>
      <c r="BI87" s="266"/>
      <c r="BJ87" s="266"/>
      <c r="BK87" s="266"/>
      <c r="BL87" s="266"/>
      <c r="BM87" s="266"/>
      <c r="BN87" s="266"/>
      <c r="BO87" s="266"/>
      <c r="BP87" s="266"/>
      <c r="BQ87" s="266"/>
      <c r="BR87" s="266"/>
      <c r="BS87" s="266"/>
      <c r="BT87" s="266"/>
      <c r="BU87" s="266"/>
      <c r="BV87" s="266"/>
      <c r="BW87" s="266"/>
      <c r="BX87" s="266"/>
    </row>
    <row r="88" spans="1:76" s="60" customFormat="1" ht="12">
      <c r="A88" s="269"/>
      <c r="B88" s="266"/>
      <c r="C88" s="268"/>
      <c r="D88" s="266"/>
      <c r="E88" s="266"/>
      <c r="F88" s="266"/>
      <c r="G88" s="267"/>
      <c r="H88" s="266"/>
      <c r="I88" s="267"/>
      <c r="J88" s="266"/>
      <c r="K88" s="266"/>
      <c r="L88" s="266"/>
      <c r="M88" s="266"/>
      <c r="N88" s="271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  <c r="BB88" s="266"/>
      <c r="BC88" s="266"/>
      <c r="BD88" s="266"/>
      <c r="BE88" s="266"/>
      <c r="BF88" s="266"/>
      <c r="BG88" s="266"/>
      <c r="BH88" s="266"/>
      <c r="BI88" s="266"/>
      <c r="BJ88" s="266"/>
      <c r="BK88" s="266"/>
      <c r="BL88" s="266"/>
      <c r="BM88" s="266"/>
      <c r="BN88" s="266"/>
      <c r="BO88" s="266"/>
      <c r="BP88" s="266"/>
      <c r="BQ88" s="266"/>
      <c r="BR88" s="266"/>
      <c r="BS88" s="266"/>
      <c r="BT88" s="266"/>
      <c r="BU88" s="266"/>
      <c r="BV88" s="266"/>
      <c r="BW88" s="266"/>
      <c r="BX88" s="266"/>
    </row>
    <row r="89" spans="1:76" s="60" customFormat="1" ht="12">
      <c r="A89" s="269"/>
      <c r="B89" s="266"/>
      <c r="C89" s="268"/>
      <c r="D89" s="266"/>
      <c r="E89" s="266"/>
      <c r="F89" s="266"/>
      <c r="G89" s="267"/>
      <c r="H89" s="266"/>
      <c r="I89" s="267"/>
      <c r="J89" s="266"/>
      <c r="K89" s="266"/>
      <c r="L89" s="266"/>
      <c r="M89" s="266"/>
      <c r="N89" s="271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266"/>
      <c r="AT89" s="266"/>
      <c r="AU89" s="266"/>
      <c r="AV89" s="266"/>
      <c r="AW89" s="266"/>
      <c r="AX89" s="266"/>
      <c r="AY89" s="266"/>
      <c r="AZ89" s="266"/>
      <c r="BA89" s="266"/>
      <c r="BB89" s="266"/>
      <c r="BC89" s="266"/>
      <c r="BD89" s="266"/>
      <c r="BE89" s="266"/>
      <c r="BF89" s="266"/>
      <c r="BG89" s="266"/>
      <c r="BH89" s="266"/>
      <c r="BI89" s="266"/>
      <c r="BJ89" s="266"/>
      <c r="BK89" s="266"/>
      <c r="BL89" s="266"/>
      <c r="BM89" s="266"/>
      <c r="BN89" s="266"/>
      <c r="BO89" s="266"/>
      <c r="BP89" s="266"/>
      <c r="BQ89" s="266"/>
      <c r="BR89" s="266"/>
      <c r="BS89" s="266"/>
      <c r="BT89" s="266"/>
      <c r="BU89" s="266"/>
      <c r="BV89" s="266"/>
      <c r="BW89" s="266"/>
      <c r="BX89" s="266"/>
    </row>
    <row r="90" spans="1:76" s="60" customFormat="1" ht="12">
      <c r="A90" s="269"/>
      <c r="B90" s="266"/>
      <c r="C90" s="268"/>
      <c r="D90" s="266"/>
      <c r="E90" s="266"/>
      <c r="F90" s="266"/>
      <c r="G90" s="267"/>
      <c r="H90" s="266"/>
      <c r="I90" s="267"/>
      <c r="J90" s="266"/>
      <c r="K90" s="266"/>
      <c r="L90" s="266"/>
      <c r="M90" s="266"/>
      <c r="N90" s="271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266"/>
      <c r="AY90" s="266"/>
      <c r="AZ90" s="266"/>
      <c r="BA90" s="266"/>
      <c r="BB90" s="266"/>
      <c r="BC90" s="266"/>
      <c r="BD90" s="266"/>
      <c r="BE90" s="266"/>
      <c r="BF90" s="266"/>
      <c r="BG90" s="266"/>
      <c r="BH90" s="266"/>
      <c r="BI90" s="266"/>
      <c r="BJ90" s="266"/>
      <c r="BK90" s="266"/>
      <c r="BL90" s="266"/>
      <c r="BM90" s="266"/>
      <c r="BN90" s="266"/>
      <c r="BO90" s="266"/>
      <c r="BP90" s="266"/>
      <c r="BQ90" s="266"/>
      <c r="BR90" s="266"/>
      <c r="BS90" s="266"/>
      <c r="BT90" s="266"/>
      <c r="BU90" s="266"/>
      <c r="BV90" s="266"/>
      <c r="BW90" s="266"/>
      <c r="BX90" s="266"/>
    </row>
    <row r="91" spans="1:76" s="60" customFormat="1" ht="12">
      <c r="A91" s="269"/>
      <c r="B91" s="266"/>
      <c r="C91" s="268"/>
      <c r="D91" s="266"/>
      <c r="E91" s="266"/>
      <c r="F91" s="266"/>
      <c r="G91" s="267"/>
      <c r="H91" s="266"/>
      <c r="I91" s="267"/>
      <c r="J91" s="266"/>
      <c r="K91" s="266"/>
      <c r="L91" s="266"/>
      <c r="M91" s="266"/>
      <c r="N91" s="271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  <c r="AJ91" s="266"/>
      <c r="AK91" s="266"/>
      <c r="AL91" s="266"/>
      <c r="AM91" s="266"/>
      <c r="AN91" s="266"/>
      <c r="AO91" s="266"/>
      <c r="AP91" s="266"/>
      <c r="AQ91" s="266"/>
      <c r="AR91" s="266"/>
      <c r="AS91" s="266"/>
      <c r="AT91" s="266"/>
      <c r="AU91" s="266"/>
      <c r="AV91" s="266"/>
      <c r="AW91" s="266"/>
      <c r="AX91" s="266"/>
      <c r="AY91" s="266"/>
      <c r="AZ91" s="266"/>
      <c r="BA91" s="266"/>
      <c r="BB91" s="266"/>
      <c r="BC91" s="266"/>
      <c r="BD91" s="266"/>
      <c r="BE91" s="266"/>
      <c r="BF91" s="266"/>
      <c r="BG91" s="266"/>
      <c r="BH91" s="266"/>
      <c r="BI91" s="266"/>
      <c r="BJ91" s="266"/>
      <c r="BK91" s="266"/>
      <c r="BL91" s="266"/>
      <c r="BM91" s="266"/>
      <c r="BN91" s="266"/>
      <c r="BO91" s="266"/>
      <c r="BP91" s="266"/>
      <c r="BQ91" s="266"/>
      <c r="BR91" s="266"/>
      <c r="BS91" s="266"/>
      <c r="BT91" s="266"/>
      <c r="BU91" s="266"/>
      <c r="BV91" s="266"/>
      <c r="BW91" s="266"/>
      <c r="BX91" s="266"/>
    </row>
    <row r="92" spans="1:76" s="60" customFormat="1" ht="12">
      <c r="A92" s="269"/>
      <c r="B92" s="266"/>
      <c r="C92" s="268"/>
      <c r="D92" s="266"/>
      <c r="E92" s="266"/>
      <c r="F92" s="266"/>
      <c r="G92" s="267"/>
      <c r="H92" s="266"/>
      <c r="I92" s="267"/>
      <c r="J92" s="266"/>
      <c r="K92" s="266"/>
      <c r="L92" s="266"/>
      <c r="M92" s="266"/>
      <c r="N92" s="271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266"/>
      <c r="AT92" s="266"/>
      <c r="AU92" s="266"/>
      <c r="AV92" s="266"/>
      <c r="AW92" s="266"/>
      <c r="AX92" s="266"/>
      <c r="AY92" s="266"/>
      <c r="AZ92" s="266"/>
      <c r="BA92" s="266"/>
      <c r="BB92" s="266"/>
      <c r="BC92" s="266"/>
      <c r="BD92" s="266"/>
      <c r="BE92" s="266"/>
      <c r="BF92" s="266"/>
      <c r="BG92" s="266"/>
      <c r="BH92" s="266"/>
      <c r="BI92" s="266"/>
      <c r="BJ92" s="266"/>
      <c r="BK92" s="266"/>
      <c r="BL92" s="266"/>
      <c r="BM92" s="266"/>
      <c r="BN92" s="266"/>
      <c r="BO92" s="266"/>
      <c r="BP92" s="266"/>
      <c r="BQ92" s="266"/>
      <c r="BR92" s="266"/>
      <c r="BS92" s="266"/>
      <c r="BT92" s="266"/>
      <c r="BU92" s="266"/>
      <c r="BV92" s="266"/>
      <c r="BW92" s="266"/>
      <c r="BX92" s="266"/>
    </row>
    <row r="93" spans="1:76" s="60" customFormat="1" ht="12">
      <c r="A93" s="269"/>
      <c r="B93" s="266"/>
      <c r="C93" s="268"/>
      <c r="D93" s="266"/>
      <c r="E93" s="266"/>
      <c r="F93" s="266"/>
      <c r="G93" s="267"/>
      <c r="H93" s="266"/>
      <c r="I93" s="267"/>
      <c r="J93" s="266"/>
      <c r="K93" s="266"/>
      <c r="L93" s="266"/>
      <c r="M93" s="266"/>
      <c r="N93" s="271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  <c r="AU93" s="266"/>
      <c r="AV93" s="266"/>
      <c r="AW93" s="266"/>
      <c r="AX93" s="266"/>
      <c r="AY93" s="266"/>
      <c r="AZ93" s="266"/>
      <c r="BA93" s="266"/>
      <c r="BB93" s="266"/>
      <c r="BC93" s="266"/>
      <c r="BD93" s="266"/>
      <c r="BE93" s="266"/>
      <c r="BF93" s="266"/>
      <c r="BG93" s="266"/>
      <c r="BH93" s="266"/>
      <c r="BI93" s="266"/>
      <c r="BJ93" s="266"/>
      <c r="BK93" s="266"/>
      <c r="BL93" s="266"/>
      <c r="BM93" s="266"/>
      <c r="BN93" s="266"/>
      <c r="BO93" s="266"/>
      <c r="BP93" s="266"/>
      <c r="BQ93" s="266"/>
      <c r="BR93" s="266"/>
      <c r="BS93" s="266"/>
      <c r="BT93" s="266"/>
      <c r="BU93" s="266"/>
      <c r="BV93" s="266"/>
      <c r="BW93" s="266"/>
      <c r="BX93" s="266"/>
    </row>
    <row r="94" spans="1:76" s="60" customFormat="1" ht="12">
      <c r="A94" s="269"/>
      <c r="B94" s="266"/>
      <c r="C94" s="268"/>
      <c r="D94" s="266"/>
      <c r="E94" s="266"/>
      <c r="F94" s="266"/>
      <c r="G94" s="267"/>
      <c r="H94" s="266"/>
      <c r="I94" s="267"/>
      <c r="J94" s="266"/>
      <c r="K94" s="266"/>
      <c r="L94" s="266"/>
      <c r="M94" s="266"/>
      <c r="N94" s="271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  <c r="AU94" s="266"/>
      <c r="AV94" s="266"/>
      <c r="AW94" s="266"/>
      <c r="AX94" s="266"/>
      <c r="AY94" s="266"/>
      <c r="AZ94" s="266"/>
      <c r="BA94" s="266"/>
      <c r="BB94" s="266"/>
      <c r="BC94" s="266"/>
      <c r="BD94" s="266"/>
      <c r="BE94" s="266"/>
      <c r="BF94" s="266"/>
      <c r="BG94" s="266"/>
      <c r="BH94" s="266"/>
      <c r="BI94" s="266"/>
      <c r="BJ94" s="266"/>
      <c r="BK94" s="266"/>
      <c r="BL94" s="266"/>
      <c r="BM94" s="266"/>
      <c r="BN94" s="266"/>
      <c r="BO94" s="266"/>
      <c r="BP94" s="266"/>
      <c r="BQ94" s="266"/>
      <c r="BR94" s="266"/>
      <c r="BS94" s="266"/>
      <c r="BT94" s="266"/>
      <c r="BU94" s="266"/>
      <c r="BV94" s="266"/>
      <c r="BW94" s="266"/>
      <c r="BX94" s="266"/>
    </row>
    <row r="95" spans="1:76" s="60" customFormat="1" ht="12">
      <c r="A95" s="269"/>
      <c r="B95" s="266"/>
      <c r="C95" s="268"/>
      <c r="D95" s="266"/>
      <c r="E95" s="266"/>
      <c r="F95" s="266"/>
      <c r="G95" s="267"/>
      <c r="H95" s="266"/>
      <c r="I95" s="267"/>
      <c r="J95" s="266"/>
      <c r="K95" s="266"/>
      <c r="L95" s="266"/>
      <c r="M95" s="266"/>
      <c r="N95" s="271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66"/>
      <c r="AT95" s="266"/>
      <c r="AU95" s="266"/>
      <c r="AV95" s="266"/>
      <c r="AW95" s="266"/>
      <c r="AX95" s="266"/>
      <c r="AY95" s="266"/>
      <c r="AZ95" s="266"/>
      <c r="BA95" s="266"/>
      <c r="BB95" s="266"/>
      <c r="BC95" s="266"/>
      <c r="BD95" s="266"/>
      <c r="BE95" s="266"/>
      <c r="BF95" s="266"/>
      <c r="BG95" s="266"/>
      <c r="BH95" s="266"/>
      <c r="BI95" s="266"/>
      <c r="BJ95" s="266"/>
      <c r="BK95" s="266"/>
      <c r="BL95" s="266"/>
      <c r="BM95" s="266"/>
      <c r="BN95" s="266"/>
      <c r="BO95" s="266"/>
      <c r="BP95" s="266"/>
      <c r="BQ95" s="266"/>
      <c r="BR95" s="266"/>
      <c r="BS95" s="266"/>
      <c r="BT95" s="266"/>
      <c r="BU95" s="266"/>
      <c r="BV95" s="266"/>
      <c r="BW95" s="266"/>
      <c r="BX95" s="266"/>
    </row>
    <row r="96" spans="1:76" s="60" customFormat="1" ht="12">
      <c r="A96" s="269"/>
      <c r="B96" s="266"/>
      <c r="C96" s="268"/>
      <c r="D96" s="266"/>
      <c r="E96" s="266"/>
      <c r="F96" s="266"/>
      <c r="G96" s="267"/>
      <c r="H96" s="266"/>
      <c r="I96" s="267"/>
      <c r="J96" s="266"/>
      <c r="K96" s="266"/>
      <c r="L96" s="266"/>
      <c r="M96" s="266"/>
      <c r="N96" s="271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  <c r="BF96" s="266"/>
      <c r="BG96" s="266"/>
      <c r="BH96" s="266"/>
      <c r="BI96" s="266"/>
      <c r="BJ96" s="266"/>
      <c r="BK96" s="266"/>
      <c r="BL96" s="266"/>
      <c r="BM96" s="266"/>
      <c r="BN96" s="266"/>
      <c r="BO96" s="266"/>
      <c r="BP96" s="266"/>
      <c r="BQ96" s="266"/>
      <c r="BR96" s="266"/>
      <c r="BS96" s="266"/>
      <c r="BT96" s="266"/>
      <c r="BU96" s="266"/>
      <c r="BV96" s="266"/>
      <c r="BW96" s="266"/>
      <c r="BX96" s="266"/>
    </row>
    <row r="97" spans="1:76" s="60" customFormat="1" ht="12">
      <c r="A97" s="269"/>
      <c r="B97" s="266"/>
      <c r="C97" s="268"/>
      <c r="D97" s="266"/>
      <c r="E97" s="266"/>
      <c r="F97" s="266"/>
      <c r="G97" s="267"/>
      <c r="H97" s="266"/>
      <c r="I97" s="267"/>
      <c r="J97" s="266"/>
      <c r="K97" s="266"/>
      <c r="L97" s="266"/>
      <c r="M97" s="266"/>
      <c r="N97" s="271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  <c r="AU97" s="266"/>
      <c r="AV97" s="266"/>
      <c r="AW97" s="266"/>
      <c r="AX97" s="266"/>
      <c r="AY97" s="266"/>
      <c r="AZ97" s="266"/>
      <c r="BA97" s="266"/>
      <c r="BB97" s="266"/>
      <c r="BC97" s="266"/>
      <c r="BD97" s="266"/>
      <c r="BE97" s="266"/>
      <c r="BF97" s="266"/>
      <c r="BG97" s="266"/>
      <c r="BH97" s="266"/>
      <c r="BI97" s="266"/>
      <c r="BJ97" s="266"/>
      <c r="BK97" s="266"/>
      <c r="BL97" s="266"/>
      <c r="BM97" s="266"/>
      <c r="BN97" s="266"/>
      <c r="BO97" s="266"/>
      <c r="BP97" s="266"/>
      <c r="BQ97" s="266"/>
      <c r="BR97" s="266"/>
      <c r="BS97" s="266"/>
      <c r="BT97" s="266"/>
      <c r="BU97" s="266"/>
      <c r="BV97" s="266"/>
      <c r="BW97" s="266"/>
      <c r="BX97" s="266"/>
    </row>
    <row r="98" spans="1:76" s="60" customFormat="1" ht="12">
      <c r="A98" s="269"/>
      <c r="B98" s="266"/>
      <c r="C98" s="268"/>
      <c r="D98" s="266"/>
      <c r="E98" s="266"/>
      <c r="F98" s="266"/>
      <c r="G98" s="267"/>
      <c r="H98" s="266"/>
      <c r="I98" s="267"/>
      <c r="J98" s="266"/>
      <c r="K98" s="266"/>
      <c r="L98" s="266"/>
      <c r="M98" s="266"/>
      <c r="N98" s="271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266"/>
      <c r="AT98" s="266"/>
      <c r="AU98" s="266"/>
      <c r="AV98" s="266"/>
      <c r="AW98" s="266"/>
      <c r="AX98" s="266"/>
      <c r="AY98" s="266"/>
      <c r="AZ98" s="266"/>
      <c r="BA98" s="266"/>
      <c r="BB98" s="266"/>
      <c r="BC98" s="266"/>
      <c r="BD98" s="266"/>
      <c r="BE98" s="266"/>
      <c r="BF98" s="266"/>
      <c r="BG98" s="266"/>
      <c r="BH98" s="266"/>
      <c r="BI98" s="266"/>
      <c r="BJ98" s="266"/>
      <c r="BK98" s="266"/>
      <c r="BL98" s="266"/>
      <c r="BM98" s="266"/>
      <c r="BN98" s="266"/>
      <c r="BO98" s="266"/>
      <c r="BP98" s="266"/>
      <c r="BQ98" s="266"/>
      <c r="BR98" s="266"/>
      <c r="BS98" s="266"/>
      <c r="BT98" s="266"/>
      <c r="BU98" s="266"/>
      <c r="BV98" s="266"/>
      <c r="BW98" s="266"/>
      <c r="BX98" s="266"/>
    </row>
    <row r="99" spans="1:76" s="60" customFormat="1" ht="12">
      <c r="A99" s="269"/>
      <c r="B99" s="266"/>
      <c r="C99" s="268"/>
      <c r="D99" s="266"/>
      <c r="E99" s="266"/>
      <c r="F99" s="266"/>
      <c r="G99" s="267"/>
      <c r="H99" s="266"/>
      <c r="I99" s="267"/>
      <c r="J99" s="266"/>
      <c r="K99" s="266"/>
      <c r="L99" s="266"/>
      <c r="M99" s="266"/>
      <c r="N99" s="271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  <c r="AU99" s="266"/>
      <c r="AV99" s="266"/>
      <c r="AW99" s="266"/>
      <c r="AX99" s="266"/>
      <c r="AY99" s="266"/>
      <c r="AZ99" s="266"/>
      <c r="BA99" s="266"/>
      <c r="BB99" s="266"/>
      <c r="BC99" s="266"/>
      <c r="BD99" s="266"/>
      <c r="BE99" s="266"/>
      <c r="BF99" s="266"/>
      <c r="BG99" s="266"/>
      <c r="BH99" s="266"/>
      <c r="BI99" s="266"/>
      <c r="BJ99" s="266"/>
      <c r="BK99" s="266"/>
      <c r="BL99" s="266"/>
      <c r="BM99" s="266"/>
      <c r="BN99" s="266"/>
      <c r="BO99" s="266"/>
      <c r="BP99" s="266"/>
      <c r="BQ99" s="266"/>
      <c r="BR99" s="266"/>
      <c r="BS99" s="266"/>
      <c r="BT99" s="266"/>
      <c r="BU99" s="266"/>
      <c r="BV99" s="266"/>
      <c r="BW99" s="266"/>
      <c r="BX99" s="266"/>
    </row>
    <row r="100" spans="1:76" s="60" customFormat="1" ht="12">
      <c r="A100" s="269"/>
      <c r="B100" s="266"/>
      <c r="C100" s="268"/>
      <c r="D100" s="266"/>
      <c r="E100" s="266"/>
      <c r="F100" s="266"/>
      <c r="G100" s="267"/>
      <c r="H100" s="266"/>
      <c r="I100" s="267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66"/>
      <c r="AR100" s="266"/>
      <c r="AS100" s="266"/>
      <c r="AT100" s="266"/>
      <c r="AU100" s="266"/>
      <c r="AV100" s="266"/>
      <c r="AW100" s="266"/>
      <c r="AX100" s="266"/>
      <c r="AY100" s="266"/>
      <c r="AZ100" s="266"/>
      <c r="BA100" s="266"/>
      <c r="BB100" s="266"/>
      <c r="BC100" s="266"/>
      <c r="BD100" s="266"/>
      <c r="BE100" s="266"/>
      <c r="BF100" s="266"/>
      <c r="BG100" s="266"/>
      <c r="BH100" s="266"/>
      <c r="BI100" s="266"/>
      <c r="BJ100" s="266"/>
      <c r="BK100" s="266"/>
      <c r="BL100" s="266"/>
      <c r="BM100" s="266"/>
      <c r="BN100" s="266"/>
      <c r="BO100" s="266"/>
      <c r="BP100" s="266"/>
      <c r="BQ100" s="266"/>
      <c r="BR100" s="266"/>
      <c r="BS100" s="266"/>
      <c r="BT100" s="266"/>
      <c r="BU100" s="266"/>
      <c r="BV100" s="266"/>
      <c r="BW100" s="266"/>
      <c r="BX100" s="266"/>
    </row>
    <row r="101" spans="1:76" s="60" customFormat="1" ht="12">
      <c r="A101" s="269"/>
      <c r="B101" s="266"/>
      <c r="C101" s="268"/>
      <c r="D101" s="266"/>
      <c r="E101" s="266"/>
      <c r="F101" s="266"/>
      <c r="G101" s="267"/>
      <c r="H101" s="266"/>
      <c r="I101" s="267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  <c r="AU101" s="266"/>
      <c r="AV101" s="266"/>
      <c r="AW101" s="266"/>
      <c r="AX101" s="266"/>
      <c r="AY101" s="266"/>
      <c r="AZ101" s="266"/>
      <c r="BA101" s="266"/>
      <c r="BB101" s="266"/>
      <c r="BC101" s="266"/>
      <c r="BD101" s="266"/>
      <c r="BE101" s="266"/>
      <c r="BF101" s="266"/>
      <c r="BG101" s="266"/>
      <c r="BH101" s="266"/>
      <c r="BI101" s="266"/>
      <c r="BJ101" s="266"/>
      <c r="BK101" s="266"/>
      <c r="BL101" s="266"/>
      <c r="BM101" s="266"/>
      <c r="BN101" s="266"/>
      <c r="BO101" s="266"/>
      <c r="BP101" s="266"/>
      <c r="BQ101" s="266"/>
      <c r="BR101" s="266"/>
      <c r="BS101" s="266"/>
      <c r="BT101" s="266"/>
      <c r="BU101" s="266"/>
      <c r="BV101" s="266"/>
      <c r="BW101" s="266"/>
      <c r="BX101" s="266"/>
    </row>
    <row r="102" spans="1:76" s="60" customFormat="1" ht="12">
      <c r="A102" s="269"/>
      <c r="B102" s="266"/>
      <c r="C102" s="268"/>
      <c r="D102" s="266"/>
      <c r="E102" s="266"/>
      <c r="F102" s="266"/>
      <c r="G102" s="267"/>
      <c r="H102" s="266"/>
      <c r="I102" s="267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  <c r="AU102" s="266"/>
      <c r="AV102" s="266"/>
      <c r="AW102" s="266"/>
      <c r="AX102" s="266"/>
      <c r="AY102" s="266"/>
      <c r="AZ102" s="266"/>
      <c r="BA102" s="266"/>
      <c r="BB102" s="266"/>
      <c r="BC102" s="266"/>
      <c r="BD102" s="266"/>
      <c r="BE102" s="266"/>
      <c r="BF102" s="266"/>
      <c r="BG102" s="266"/>
      <c r="BH102" s="266"/>
      <c r="BI102" s="266"/>
      <c r="BJ102" s="266"/>
      <c r="BK102" s="266"/>
      <c r="BL102" s="266"/>
      <c r="BM102" s="266"/>
      <c r="BN102" s="266"/>
      <c r="BO102" s="266"/>
      <c r="BP102" s="266"/>
      <c r="BQ102" s="266"/>
      <c r="BR102" s="266"/>
      <c r="BS102" s="266"/>
      <c r="BT102" s="266"/>
      <c r="BU102" s="266"/>
      <c r="BV102" s="266"/>
      <c r="BW102" s="266"/>
      <c r="BX102" s="266"/>
    </row>
    <row r="103" spans="1:76" s="60" customFormat="1" ht="12">
      <c r="A103" s="269"/>
      <c r="B103" s="266"/>
      <c r="C103" s="268"/>
      <c r="D103" s="266"/>
      <c r="E103" s="266"/>
      <c r="F103" s="266"/>
      <c r="G103" s="267"/>
      <c r="H103" s="266"/>
      <c r="I103" s="267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6"/>
      <c r="AW103" s="266"/>
      <c r="AX103" s="266"/>
      <c r="AY103" s="266"/>
      <c r="AZ103" s="266"/>
      <c r="BA103" s="266"/>
      <c r="BB103" s="266"/>
      <c r="BC103" s="266"/>
      <c r="BD103" s="266"/>
      <c r="BE103" s="266"/>
      <c r="BF103" s="266"/>
      <c r="BG103" s="266"/>
      <c r="BH103" s="266"/>
      <c r="BI103" s="266"/>
      <c r="BJ103" s="266"/>
      <c r="BK103" s="266"/>
      <c r="BL103" s="266"/>
      <c r="BM103" s="266"/>
      <c r="BN103" s="266"/>
      <c r="BO103" s="266"/>
      <c r="BP103" s="266"/>
      <c r="BQ103" s="266"/>
      <c r="BR103" s="266"/>
      <c r="BS103" s="266"/>
      <c r="BT103" s="266"/>
      <c r="BU103" s="266"/>
      <c r="BV103" s="266"/>
      <c r="BW103" s="266"/>
      <c r="BX103" s="266"/>
    </row>
    <row r="104" spans="1:76" s="60" customFormat="1" ht="12">
      <c r="A104" s="269"/>
      <c r="B104" s="266"/>
      <c r="C104" s="268"/>
      <c r="D104" s="266"/>
      <c r="E104" s="266"/>
      <c r="F104" s="266"/>
      <c r="G104" s="267"/>
      <c r="H104" s="266"/>
      <c r="I104" s="267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6"/>
      <c r="BF104" s="266"/>
      <c r="BG104" s="266"/>
      <c r="BH104" s="266"/>
      <c r="BI104" s="266"/>
      <c r="BJ104" s="266"/>
      <c r="BK104" s="266"/>
      <c r="BL104" s="266"/>
      <c r="BM104" s="266"/>
      <c r="BN104" s="266"/>
      <c r="BO104" s="266"/>
      <c r="BP104" s="266"/>
      <c r="BQ104" s="266"/>
      <c r="BR104" s="266"/>
      <c r="BS104" s="266"/>
      <c r="BT104" s="266"/>
      <c r="BU104" s="266"/>
      <c r="BV104" s="266"/>
      <c r="BW104" s="266"/>
      <c r="BX104" s="266"/>
    </row>
    <row r="105" spans="1:76" s="60" customFormat="1" ht="12">
      <c r="A105" s="269"/>
      <c r="B105" s="266"/>
      <c r="C105" s="268"/>
      <c r="D105" s="266"/>
      <c r="E105" s="266"/>
      <c r="F105" s="266"/>
      <c r="G105" s="267"/>
      <c r="H105" s="266"/>
      <c r="I105" s="267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  <c r="BB105" s="266"/>
      <c r="BC105" s="266"/>
      <c r="BD105" s="266"/>
      <c r="BE105" s="266"/>
      <c r="BF105" s="266"/>
      <c r="BG105" s="266"/>
      <c r="BH105" s="266"/>
      <c r="BI105" s="266"/>
      <c r="BJ105" s="266"/>
      <c r="BK105" s="266"/>
      <c r="BL105" s="266"/>
      <c r="BM105" s="266"/>
      <c r="BN105" s="266"/>
      <c r="BO105" s="266"/>
      <c r="BP105" s="266"/>
      <c r="BQ105" s="266"/>
      <c r="BR105" s="266"/>
      <c r="BS105" s="266"/>
      <c r="BT105" s="266"/>
      <c r="BU105" s="266"/>
      <c r="BV105" s="266"/>
      <c r="BW105" s="266"/>
      <c r="BX105" s="266"/>
    </row>
    <row r="106" spans="1:76" s="60" customFormat="1" ht="12">
      <c r="A106" s="269"/>
      <c r="B106" s="266"/>
      <c r="C106" s="268"/>
      <c r="D106" s="266"/>
      <c r="E106" s="266"/>
      <c r="F106" s="266"/>
      <c r="G106" s="267"/>
      <c r="H106" s="266"/>
      <c r="I106" s="267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6"/>
      <c r="BG106" s="266"/>
      <c r="BH106" s="266"/>
      <c r="BI106" s="266"/>
      <c r="BJ106" s="266"/>
      <c r="BK106" s="266"/>
      <c r="BL106" s="266"/>
      <c r="BM106" s="266"/>
      <c r="BN106" s="266"/>
      <c r="BO106" s="266"/>
      <c r="BP106" s="266"/>
      <c r="BQ106" s="266"/>
      <c r="BR106" s="266"/>
      <c r="BS106" s="266"/>
      <c r="BT106" s="266"/>
      <c r="BU106" s="266"/>
      <c r="BV106" s="266"/>
      <c r="BW106" s="266"/>
      <c r="BX106" s="266"/>
    </row>
    <row r="107" spans="1:76" s="60" customFormat="1" ht="12">
      <c r="A107" s="269"/>
      <c r="B107" s="266"/>
      <c r="C107" s="268"/>
      <c r="D107" s="266"/>
      <c r="E107" s="266"/>
      <c r="F107" s="266"/>
      <c r="G107" s="267"/>
      <c r="H107" s="266"/>
      <c r="I107" s="267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  <c r="AT107" s="266"/>
      <c r="AU107" s="266"/>
      <c r="AV107" s="266"/>
      <c r="AW107" s="266"/>
      <c r="AX107" s="266"/>
      <c r="AY107" s="266"/>
      <c r="AZ107" s="266"/>
      <c r="BA107" s="266"/>
      <c r="BB107" s="266"/>
      <c r="BC107" s="266"/>
      <c r="BD107" s="266"/>
      <c r="BE107" s="266"/>
      <c r="BF107" s="266"/>
      <c r="BG107" s="266"/>
      <c r="BH107" s="266"/>
      <c r="BI107" s="266"/>
      <c r="BJ107" s="266"/>
      <c r="BK107" s="266"/>
      <c r="BL107" s="266"/>
      <c r="BM107" s="266"/>
      <c r="BN107" s="266"/>
      <c r="BO107" s="266"/>
      <c r="BP107" s="266"/>
      <c r="BQ107" s="266"/>
      <c r="BR107" s="266"/>
      <c r="BS107" s="266"/>
      <c r="BT107" s="266"/>
      <c r="BU107" s="266"/>
      <c r="BV107" s="266"/>
      <c r="BW107" s="266"/>
      <c r="BX107" s="266"/>
    </row>
    <row r="108" spans="1:76" s="60" customFormat="1" ht="12">
      <c r="A108" s="269"/>
      <c r="B108" s="266"/>
      <c r="C108" s="268"/>
      <c r="D108" s="266"/>
      <c r="E108" s="266"/>
      <c r="F108" s="266"/>
      <c r="G108" s="267"/>
      <c r="H108" s="266"/>
      <c r="I108" s="267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6"/>
      <c r="BF108" s="266"/>
      <c r="BG108" s="266"/>
      <c r="BH108" s="266"/>
      <c r="BI108" s="266"/>
      <c r="BJ108" s="266"/>
      <c r="BK108" s="266"/>
      <c r="BL108" s="266"/>
      <c r="BM108" s="266"/>
      <c r="BN108" s="266"/>
      <c r="BO108" s="266"/>
      <c r="BP108" s="266"/>
      <c r="BQ108" s="266"/>
      <c r="BR108" s="266"/>
      <c r="BS108" s="266"/>
      <c r="BT108" s="266"/>
      <c r="BU108" s="266"/>
      <c r="BV108" s="266"/>
      <c r="BW108" s="266"/>
      <c r="BX108" s="266"/>
    </row>
    <row r="109" spans="1:76" s="60" customFormat="1" ht="12">
      <c r="A109" s="269"/>
      <c r="B109" s="266"/>
      <c r="C109" s="268"/>
      <c r="D109" s="266"/>
      <c r="E109" s="266"/>
      <c r="F109" s="266"/>
      <c r="G109" s="267"/>
      <c r="H109" s="266"/>
      <c r="I109" s="267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6"/>
      <c r="AV109" s="266"/>
      <c r="AW109" s="266"/>
      <c r="AX109" s="266"/>
      <c r="AY109" s="266"/>
      <c r="AZ109" s="266"/>
      <c r="BA109" s="266"/>
      <c r="BB109" s="266"/>
      <c r="BC109" s="266"/>
      <c r="BD109" s="266"/>
      <c r="BE109" s="266"/>
      <c r="BF109" s="266"/>
      <c r="BG109" s="266"/>
      <c r="BH109" s="266"/>
      <c r="BI109" s="266"/>
      <c r="BJ109" s="266"/>
      <c r="BK109" s="266"/>
      <c r="BL109" s="266"/>
      <c r="BM109" s="266"/>
      <c r="BN109" s="266"/>
      <c r="BO109" s="266"/>
      <c r="BP109" s="266"/>
      <c r="BQ109" s="266"/>
      <c r="BR109" s="266"/>
      <c r="BS109" s="266"/>
      <c r="BT109" s="266"/>
      <c r="BU109" s="266"/>
      <c r="BV109" s="266"/>
      <c r="BW109" s="266"/>
      <c r="BX109" s="266"/>
    </row>
    <row r="110" spans="1:76" s="60" customFormat="1" ht="12">
      <c r="A110" s="269"/>
      <c r="B110" s="266"/>
      <c r="C110" s="268"/>
      <c r="D110" s="266"/>
      <c r="E110" s="266"/>
      <c r="F110" s="266"/>
      <c r="G110" s="267"/>
      <c r="H110" s="266"/>
      <c r="I110" s="267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6"/>
      <c r="AW110" s="266"/>
      <c r="AX110" s="266"/>
      <c r="AY110" s="266"/>
      <c r="AZ110" s="266"/>
      <c r="BA110" s="266"/>
      <c r="BB110" s="266"/>
      <c r="BC110" s="266"/>
      <c r="BD110" s="266"/>
      <c r="BE110" s="266"/>
      <c r="BF110" s="266"/>
      <c r="BG110" s="266"/>
      <c r="BH110" s="266"/>
      <c r="BI110" s="266"/>
      <c r="BJ110" s="266"/>
      <c r="BK110" s="266"/>
      <c r="BL110" s="266"/>
      <c r="BM110" s="266"/>
      <c r="BN110" s="266"/>
      <c r="BO110" s="266"/>
      <c r="BP110" s="266"/>
      <c r="BQ110" s="266"/>
      <c r="BR110" s="266"/>
      <c r="BS110" s="266"/>
      <c r="BT110" s="266"/>
      <c r="BU110" s="266"/>
      <c r="BV110" s="266"/>
      <c r="BW110" s="266"/>
      <c r="BX110" s="266"/>
    </row>
    <row r="111" spans="1:76" s="60" customFormat="1" ht="12">
      <c r="A111" s="269"/>
      <c r="B111" s="266"/>
      <c r="C111" s="268"/>
      <c r="D111" s="266"/>
      <c r="E111" s="266"/>
      <c r="F111" s="266"/>
      <c r="G111" s="267"/>
      <c r="H111" s="266"/>
      <c r="I111" s="267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66"/>
      <c r="AT111" s="266"/>
      <c r="AU111" s="266"/>
      <c r="AV111" s="266"/>
      <c r="AW111" s="266"/>
      <c r="AX111" s="266"/>
      <c r="AY111" s="266"/>
      <c r="AZ111" s="266"/>
      <c r="BA111" s="266"/>
      <c r="BB111" s="266"/>
      <c r="BC111" s="266"/>
      <c r="BD111" s="266"/>
      <c r="BE111" s="266"/>
      <c r="BF111" s="266"/>
      <c r="BG111" s="266"/>
      <c r="BH111" s="266"/>
      <c r="BI111" s="266"/>
      <c r="BJ111" s="266"/>
      <c r="BK111" s="266"/>
      <c r="BL111" s="266"/>
      <c r="BM111" s="266"/>
      <c r="BN111" s="266"/>
      <c r="BO111" s="266"/>
      <c r="BP111" s="266"/>
      <c r="BQ111" s="266"/>
      <c r="BR111" s="266"/>
      <c r="BS111" s="266"/>
      <c r="BT111" s="266"/>
      <c r="BU111" s="266"/>
      <c r="BV111" s="266"/>
      <c r="BW111" s="266"/>
      <c r="BX111" s="266"/>
    </row>
    <row r="112" spans="1:76" s="60" customFormat="1" ht="12">
      <c r="A112" s="269"/>
      <c r="B112" s="266"/>
      <c r="C112" s="268"/>
      <c r="D112" s="266"/>
      <c r="E112" s="266"/>
      <c r="F112" s="266"/>
      <c r="G112" s="267"/>
      <c r="H112" s="266"/>
      <c r="I112" s="267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6"/>
      <c r="AG112" s="266"/>
      <c r="AH112" s="266"/>
      <c r="AI112" s="266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266"/>
      <c r="AT112" s="266"/>
      <c r="AU112" s="266"/>
      <c r="AV112" s="266"/>
      <c r="AW112" s="266"/>
      <c r="AX112" s="266"/>
      <c r="AY112" s="266"/>
      <c r="AZ112" s="266"/>
      <c r="BA112" s="266"/>
      <c r="BB112" s="266"/>
      <c r="BC112" s="266"/>
      <c r="BD112" s="266"/>
      <c r="BE112" s="266"/>
      <c r="BF112" s="266"/>
      <c r="BG112" s="266"/>
      <c r="BH112" s="266"/>
      <c r="BI112" s="266"/>
      <c r="BJ112" s="266"/>
      <c r="BK112" s="266"/>
      <c r="BL112" s="266"/>
      <c r="BM112" s="266"/>
      <c r="BN112" s="266"/>
      <c r="BO112" s="266"/>
      <c r="BP112" s="266"/>
      <c r="BQ112" s="266"/>
      <c r="BR112" s="266"/>
      <c r="BS112" s="266"/>
      <c r="BT112" s="266"/>
      <c r="BU112" s="266"/>
      <c r="BV112" s="266"/>
      <c r="BW112" s="266"/>
      <c r="BX112" s="266"/>
    </row>
    <row r="113" spans="1:73" s="60" customFormat="1" ht="12">
      <c r="A113" s="269"/>
      <c r="B113" s="266"/>
      <c r="C113" s="268"/>
      <c r="D113" s="266"/>
      <c r="E113" s="266"/>
      <c r="F113" s="266"/>
      <c r="G113" s="267"/>
      <c r="H113" s="266"/>
      <c r="I113" s="267"/>
      <c r="J113" s="270"/>
      <c r="K113" s="266"/>
      <c r="L113" s="266"/>
      <c r="M113" s="266"/>
      <c r="N113" s="267"/>
      <c r="O113" s="266"/>
      <c r="P113" s="266"/>
      <c r="Q113" s="266"/>
      <c r="R113" s="266"/>
      <c r="S113" s="266"/>
      <c r="T113" s="266"/>
      <c r="U113" s="266"/>
      <c r="V113" s="266"/>
      <c r="W113" s="266"/>
      <c r="X113" s="266"/>
      <c r="Y113" s="266"/>
      <c r="Z113" s="266"/>
      <c r="AA113" s="266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270"/>
      <c r="AM113" s="270"/>
      <c r="AN113" s="270"/>
      <c r="AO113" s="270"/>
      <c r="AP113" s="270"/>
      <c r="AQ113" s="270"/>
      <c r="AR113" s="270"/>
      <c r="AS113" s="270"/>
      <c r="AT113" s="270"/>
      <c r="AU113" s="270"/>
      <c r="AV113" s="270"/>
      <c r="AW113" s="270"/>
      <c r="AX113" s="270"/>
      <c r="AY113" s="266"/>
      <c r="AZ113" s="266"/>
      <c r="BA113" s="266"/>
      <c r="BB113" s="266"/>
      <c r="BC113" s="266"/>
      <c r="BD113" s="266"/>
      <c r="BE113" s="266"/>
      <c r="BF113" s="266"/>
      <c r="BG113" s="266"/>
      <c r="BH113" s="266"/>
      <c r="BI113" s="266"/>
      <c r="BJ113" s="266"/>
      <c r="BK113" s="266"/>
      <c r="BL113" s="266"/>
      <c r="BM113" s="266"/>
      <c r="BN113" s="266"/>
      <c r="BO113" s="266"/>
      <c r="BP113" s="266"/>
      <c r="BQ113" s="266"/>
      <c r="BR113" s="266"/>
      <c r="BS113" s="266"/>
      <c r="BT113" s="266"/>
      <c r="BU113" s="266"/>
    </row>
    <row r="114" spans="1:73" s="60" customFormat="1" ht="12">
      <c r="A114" s="269"/>
      <c r="B114" s="266"/>
      <c r="C114" s="268"/>
      <c r="D114" s="266"/>
      <c r="E114" s="266"/>
      <c r="F114" s="266"/>
      <c r="G114" s="267"/>
      <c r="H114" s="266"/>
      <c r="I114" s="267"/>
      <c r="J114" s="270"/>
      <c r="K114" s="266"/>
      <c r="L114" s="266"/>
      <c r="M114" s="266"/>
      <c r="N114" s="267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  <c r="AD114" s="266"/>
      <c r="AE114" s="266"/>
      <c r="AF114" s="266"/>
      <c r="AG114" s="266"/>
      <c r="AH114" s="266"/>
      <c r="AI114" s="266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266"/>
      <c r="AT114" s="266"/>
      <c r="AU114" s="266"/>
      <c r="AV114" s="266"/>
      <c r="AW114" s="266"/>
      <c r="AX114" s="266"/>
      <c r="AY114" s="266"/>
      <c r="AZ114" s="266"/>
      <c r="BA114" s="266"/>
      <c r="BB114" s="266"/>
      <c r="BC114" s="266"/>
      <c r="BD114" s="266"/>
      <c r="BE114" s="266"/>
      <c r="BF114" s="266"/>
      <c r="BG114" s="266"/>
      <c r="BH114" s="266"/>
      <c r="BI114" s="266"/>
      <c r="BJ114" s="266"/>
      <c r="BK114" s="266"/>
      <c r="BL114" s="266"/>
      <c r="BM114" s="266"/>
      <c r="BN114" s="266"/>
      <c r="BO114" s="266"/>
      <c r="BP114" s="266"/>
      <c r="BQ114" s="266"/>
      <c r="BR114" s="266"/>
      <c r="BS114" s="266"/>
      <c r="BT114" s="266"/>
      <c r="BU114" s="266"/>
    </row>
    <row r="115" spans="1:73" s="60" customFormat="1" ht="12">
      <c r="A115" s="269"/>
      <c r="B115" s="266"/>
      <c r="C115" s="268"/>
      <c r="D115" s="266"/>
      <c r="E115" s="266"/>
      <c r="F115" s="266"/>
      <c r="G115" s="267"/>
      <c r="H115" s="266"/>
      <c r="I115" s="267"/>
      <c r="J115" s="270"/>
      <c r="K115" s="266"/>
      <c r="L115" s="266"/>
      <c r="M115" s="266"/>
      <c r="N115" s="267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  <c r="AB115" s="266"/>
      <c r="AC115" s="266"/>
      <c r="AD115" s="266"/>
      <c r="AE115" s="266"/>
      <c r="AF115" s="266"/>
      <c r="AG115" s="266"/>
      <c r="AH115" s="266"/>
      <c r="AI115" s="266"/>
      <c r="AJ115" s="266"/>
      <c r="AK115" s="266"/>
      <c r="AL115" s="266"/>
      <c r="AM115" s="266"/>
      <c r="AN115" s="266"/>
      <c r="AO115" s="266"/>
      <c r="AP115" s="266"/>
      <c r="AQ115" s="266"/>
      <c r="AR115" s="266"/>
      <c r="AS115" s="266"/>
      <c r="AT115" s="266"/>
      <c r="AU115" s="266"/>
      <c r="AV115" s="266"/>
      <c r="AW115" s="266"/>
      <c r="AX115" s="266"/>
      <c r="AY115" s="266"/>
      <c r="AZ115" s="266"/>
      <c r="BA115" s="266"/>
      <c r="BB115" s="266"/>
      <c r="BC115" s="266"/>
      <c r="BD115" s="266"/>
      <c r="BE115" s="266"/>
      <c r="BF115" s="266"/>
      <c r="BG115" s="266"/>
      <c r="BH115" s="266"/>
      <c r="BI115" s="266"/>
      <c r="BJ115" s="266"/>
      <c r="BK115" s="266"/>
      <c r="BL115" s="266"/>
      <c r="BM115" s="266"/>
      <c r="BN115" s="266"/>
      <c r="BO115" s="266"/>
      <c r="BP115" s="266"/>
      <c r="BQ115" s="266"/>
      <c r="BR115" s="266"/>
      <c r="BS115" s="266"/>
      <c r="BT115" s="266"/>
      <c r="BU115" s="266"/>
    </row>
    <row r="116" spans="1:73" s="60" customFormat="1" ht="12">
      <c r="A116" s="269"/>
      <c r="B116" s="266"/>
      <c r="C116" s="268"/>
      <c r="D116" s="266"/>
      <c r="E116" s="266"/>
      <c r="F116" s="266"/>
      <c r="G116" s="267"/>
      <c r="H116" s="266"/>
      <c r="I116" s="267"/>
      <c r="J116" s="270"/>
      <c r="K116" s="266"/>
      <c r="L116" s="266"/>
      <c r="M116" s="266"/>
      <c r="N116" s="267"/>
      <c r="O116" s="266"/>
      <c r="P116" s="266"/>
      <c r="Q116" s="266"/>
      <c r="R116" s="266"/>
      <c r="S116" s="266"/>
      <c r="T116" s="266"/>
      <c r="U116" s="266"/>
      <c r="V116" s="266"/>
      <c r="W116" s="266"/>
      <c r="X116" s="266"/>
      <c r="Y116" s="266"/>
      <c r="Z116" s="266"/>
      <c r="AA116" s="266"/>
      <c r="AB116" s="266"/>
      <c r="AC116" s="266"/>
      <c r="AD116" s="266"/>
      <c r="AE116" s="266"/>
      <c r="AF116" s="266"/>
      <c r="AG116" s="266"/>
      <c r="AH116" s="266"/>
      <c r="AI116" s="266"/>
      <c r="AJ116" s="266"/>
      <c r="AK116" s="266"/>
      <c r="AL116" s="266"/>
      <c r="AM116" s="266"/>
      <c r="AN116" s="266"/>
      <c r="AO116" s="266"/>
      <c r="AP116" s="266"/>
      <c r="AQ116" s="266"/>
      <c r="AR116" s="266"/>
      <c r="AS116" s="266"/>
      <c r="AT116" s="266"/>
      <c r="AU116" s="266"/>
      <c r="AV116" s="266"/>
      <c r="AW116" s="266"/>
      <c r="AX116" s="266"/>
      <c r="AY116" s="266"/>
      <c r="AZ116" s="266"/>
      <c r="BA116" s="266"/>
      <c r="BB116" s="266"/>
      <c r="BC116" s="266"/>
      <c r="BD116" s="266"/>
      <c r="BE116" s="266"/>
      <c r="BF116" s="266"/>
      <c r="BG116" s="266"/>
      <c r="BH116" s="266"/>
      <c r="BI116" s="266"/>
      <c r="BJ116" s="266"/>
      <c r="BK116" s="266"/>
      <c r="BL116" s="266"/>
      <c r="BM116" s="266"/>
      <c r="BN116" s="266"/>
      <c r="BO116" s="266"/>
      <c r="BP116" s="266"/>
      <c r="BQ116" s="266"/>
      <c r="BR116" s="266"/>
      <c r="BS116" s="266"/>
      <c r="BT116" s="266"/>
      <c r="BU116" s="266"/>
    </row>
    <row r="117" spans="1:73" s="60" customFormat="1" ht="12">
      <c r="A117" s="269"/>
      <c r="B117" s="266"/>
      <c r="C117" s="268"/>
      <c r="D117" s="266"/>
      <c r="E117" s="266"/>
      <c r="F117" s="266"/>
      <c r="G117" s="267"/>
      <c r="H117" s="266"/>
      <c r="I117" s="267"/>
      <c r="J117" s="270"/>
      <c r="K117" s="266"/>
      <c r="L117" s="266"/>
      <c r="M117" s="266"/>
      <c r="N117" s="267"/>
      <c r="O117" s="266"/>
      <c r="P117" s="266"/>
      <c r="Q117" s="266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  <c r="AB117" s="266"/>
      <c r="AC117" s="266"/>
      <c r="AD117" s="266"/>
      <c r="AE117" s="266"/>
      <c r="AF117" s="266"/>
      <c r="AG117" s="266"/>
      <c r="AH117" s="266"/>
      <c r="AI117" s="266"/>
      <c r="AJ117" s="266"/>
      <c r="AK117" s="266"/>
      <c r="AL117" s="266"/>
      <c r="AM117" s="266"/>
      <c r="AN117" s="266"/>
      <c r="AO117" s="266"/>
      <c r="AP117" s="266"/>
      <c r="AQ117" s="266"/>
      <c r="AR117" s="266"/>
      <c r="AS117" s="266"/>
      <c r="AT117" s="266"/>
      <c r="AU117" s="266"/>
      <c r="AV117" s="266"/>
      <c r="AW117" s="266"/>
      <c r="AX117" s="266"/>
      <c r="AY117" s="266"/>
      <c r="AZ117" s="266"/>
      <c r="BA117" s="266"/>
      <c r="BB117" s="266"/>
      <c r="BC117" s="266"/>
      <c r="BD117" s="266"/>
      <c r="BE117" s="266"/>
      <c r="BF117" s="266"/>
      <c r="BG117" s="266"/>
      <c r="BH117" s="266"/>
      <c r="BI117" s="266"/>
      <c r="BJ117" s="266"/>
      <c r="BK117" s="266"/>
      <c r="BL117" s="266"/>
      <c r="BM117" s="266"/>
      <c r="BN117" s="266"/>
      <c r="BO117" s="266"/>
      <c r="BP117" s="266"/>
      <c r="BQ117" s="266"/>
      <c r="BR117" s="266"/>
      <c r="BS117" s="266"/>
      <c r="BT117" s="266"/>
      <c r="BU117" s="266"/>
    </row>
    <row r="118" spans="1:73" s="60" customFormat="1" ht="12">
      <c r="A118" s="269"/>
      <c r="B118" s="266"/>
      <c r="C118" s="268"/>
      <c r="D118" s="266"/>
      <c r="E118" s="266"/>
      <c r="F118" s="266"/>
      <c r="G118" s="267"/>
      <c r="H118" s="266"/>
      <c r="I118" s="267"/>
      <c r="J118" s="270"/>
      <c r="K118" s="266"/>
      <c r="L118" s="266"/>
      <c r="M118" s="266"/>
      <c r="N118" s="267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  <c r="AH118" s="266"/>
      <c r="AI118" s="266"/>
      <c r="AJ118" s="266"/>
      <c r="AK118" s="266"/>
      <c r="AL118" s="266"/>
      <c r="AM118" s="266"/>
      <c r="AN118" s="266"/>
      <c r="AO118" s="266"/>
      <c r="AP118" s="266"/>
      <c r="AQ118" s="266"/>
      <c r="AR118" s="266"/>
      <c r="AS118" s="266"/>
      <c r="AT118" s="266"/>
      <c r="AU118" s="266"/>
      <c r="AV118" s="266"/>
      <c r="AW118" s="266"/>
      <c r="AX118" s="266"/>
      <c r="AY118" s="266"/>
      <c r="AZ118" s="266"/>
      <c r="BA118" s="266"/>
      <c r="BB118" s="266"/>
      <c r="BC118" s="266"/>
      <c r="BD118" s="266"/>
      <c r="BE118" s="266"/>
      <c r="BF118" s="266"/>
      <c r="BG118" s="266"/>
      <c r="BH118" s="266"/>
      <c r="BI118" s="266"/>
      <c r="BJ118" s="266"/>
      <c r="BK118" s="266"/>
      <c r="BL118" s="266"/>
      <c r="BM118" s="266"/>
      <c r="BN118" s="266"/>
      <c r="BO118" s="266"/>
      <c r="BP118" s="266"/>
      <c r="BQ118" s="266"/>
      <c r="BR118" s="266"/>
      <c r="BS118" s="266"/>
      <c r="BT118" s="266"/>
      <c r="BU118" s="266"/>
    </row>
    <row r="119" spans="1:73" s="60" customFormat="1" ht="12">
      <c r="A119" s="269"/>
      <c r="B119" s="266"/>
      <c r="C119" s="268"/>
      <c r="D119" s="266"/>
      <c r="E119" s="266"/>
      <c r="F119" s="266"/>
      <c r="G119" s="267"/>
      <c r="H119" s="266"/>
      <c r="I119" s="267"/>
      <c r="J119" s="270"/>
      <c r="K119" s="266"/>
      <c r="L119" s="266"/>
      <c r="M119" s="266"/>
      <c r="N119" s="267"/>
      <c r="O119" s="266"/>
      <c r="P119" s="266"/>
      <c r="Q119" s="266"/>
      <c r="R119" s="266"/>
      <c r="S119" s="266"/>
      <c r="T119" s="266"/>
      <c r="U119" s="266"/>
      <c r="V119" s="266"/>
      <c r="W119" s="266"/>
      <c r="X119" s="266"/>
      <c r="Y119" s="266"/>
      <c r="Z119" s="266"/>
      <c r="AA119" s="266"/>
      <c r="AB119" s="266"/>
      <c r="AC119" s="266"/>
      <c r="AD119" s="266"/>
      <c r="AE119" s="266"/>
      <c r="AF119" s="266"/>
      <c r="AG119" s="266"/>
      <c r="AH119" s="266"/>
      <c r="AI119" s="266"/>
      <c r="AJ119" s="266"/>
      <c r="AK119" s="266"/>
      <c r="AL119" s="266"/>
      <c r="AM119" s="266"/>
      <c r="AN119" s="266"/>
      <c r="AO119" s="266"/>
      <c r="AP119" s="266"/>
      <c r="AQ119" s="266"/>
      <c r="AR119" s="266"/>
      <c r="AS119" s="266"/>
      <c r="AT119" s="266"/>
      <c r="AU119" s="266"/>
      <c r="AV119" s="266"/>
      <c r="AW119" s="266"/>
      <c r="AX119" s="266"/>
      <c r="AY119" s="266"/>
      <c r="AZ119" s="266"/>
      <c r="BA119" s="266"/>
      <c r="BB119" s="266"/>
      <c r="BC119" s="266"/>
      <c r="BD119" s="266"/>
      <c r="BE119" s="266"/>
      <c r="BF119" s="266"/>
      <c r="BG119" s="266"/>
      <c r="BH119" s="266"/>
      <c r="BI119" s="266"/>
      <c r="BJ119" s="266"/>
      <c r="BK119" s="266"/>
      <c r="BL119" s="266"/>
      <c r="BM119" s="266"/>
      <c r="BN119" s="266"/>
      <c r="BO119" s="266"/>
      <c r="BP119" s="266"/>
      <c r="BQ119" s="266"/>
      <c r="BR119" s="266"/>
      <c r="BS119" s="266"/>
      <c r="BT119" s="266"/>
      <c r="BU119" s="266"/>
    </row>
    <row r="120" spans="1:73" s="60" customFormat="1" ht="12">
      <c r="A120" s="269"/>
      <c r="B120" s="266"/>
      <c r="C120" s="268"/>
      <c r="D120" s="266"/>
      <c r="E120" s="266"/>
      <c r="F120" s="266"/>
      <c r="G120" s="267"/>
      <c r="H120" s="266"/>
      <c r="I120" s="267"/>
      <c r="J120" s="270"/>
      <c r="K120" s="266"/>
      <c r="L120" s="266"/>
      <c r="M120" s="266"/>
      <c r="N120" s="267"/>
      <c r="O120" s="266"/>
      <c r="P120" s="266"/>
      <c r="Q120" s="266"/>
      <c r="R120" s="266"/>
      <c r="S120" s="266"/>
      <c r="T120" s="266"/>
      <c r="U120" s="266"/>
      <c r="V120" s="266"/>
      <c r="W120" s="266"/>
      <c r="X120" s="266"/>
      <c r="Y120" s="266"/>
      <c r="Z120" s="266"/>
      <c r="AA120" s="266"/>
      <c r="AB120" s="266"/>
      <c r="AC120" s="266"/>
      <c r="AD120" s="266"/>
      <c r="AE120" s="266"/>
      <c r="AF120" s="266"/>
      <c r="AG120" s="266"/>
      <c r="AH120" s="266"/>
      <c r="AI120" s="266"/>
      <c r="AJ120" s="266"/>
      <c r="AK120" s="266"/>
      <c r="AL120" s="266"/>
      <c r="AM120" s="266"/>
      <c r="AN120" s="266"/>
      <c r="AO120" s="266"/>
      <c r="AP120" s="266"/>
      <c r="AQ120" s="266"/>
      <c r="AR120" s="266"/>
      <c r="AS120" s="266"/>
      <c r="AT120" s="266"/>
      <c r="AU120" s="266"/>
      <c r="AV120" s="266"/>
      <c r="AW120" s="266"/>
      <c r="AX120" s="266"/>
      <c r="AY120" s="266"/>
      <c r="AZ120" s="266"/>
      <c r="BA120" s="266"/>
      <c r="BB120" s="266"/>
      <c r="BC120" s="266"/>
      <c r="BD120" s="266"/>
      <c r="BE120" s="266"/>
      <c r="BF120" s="266"/>
      <c r="BG120" s="266"/>
      <c r="BH120" s="266"/>
      <c r="BI120" s="266"/>
      <c r="BJ120" s="266"/>
      <c r="BK120" s="266"/>
      <c r="BL120" s="266"/>
      <c r="BM120" s="266"/>
      <c r="BN120" s="266"/>
      <c r="BO120" s="266"/>
      <c r="BP120" s="266"/>
      <c r="BQ120" s="266"/>
      <c r="BR120" s="266"/>
      <c r="BS120" s="266"/>
      <c r="BT120" s="266"/>
      <c r="BU120" s="266"/>
    </row>
    <row r="121" spans="1:27" s="60" customFormat="1" ht="12">
      <c r="A121" s="269"/>
      <c r="B121" s="266"/>
      <c r="C121" s="268"/>
      <c r="D121" s="266"/>
      <c r="E121" s="266"/>
      <c r="F121" s="266"/>
      <c r="G121" s="267"/>
      <c r="H121" s="266"/>
      <c r="I121" s="267"/>
      <c r="J121" s="270"/>
      <c r="K121" s="266"/>
      <c r="L121" s="266"/>
      <c r="M121" s="266"/>
      <c r="N121" s="267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</row>
    <row r="122" spans="1:27" s="60" customFormat="1" ht="12">
      <c r="A122" s="269"/>
      <c r="B122" s="266"/>
      <c r="C122" s="268"/>
      <c r="D122" s="266"/>
      <c r="E122" s="266"/>
      <c r="F122" s="266"/>
      <c r="G122" s="267"/>
      <c r="H122" s="266"/>
      <c r="I122" s="267"/>
      <c r="J122" s="270"/>
      <c r="K122" s="266"/>
      <c r="L122" s="266"/>
      <c r="M122" s="266"/>
      <c r="N122" s="267"/>
      <c r="O122" s="266"/>
      <c r="P122" s="266"/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</row>
    <row r="123" spans="1:27" s="60" customFormat="1" ht="12">
      <c r="A123" s="269"/>
      <c r="B123" s="266"/>
      <c r="C123" s="268"/>
      <c r="D123" s="266"/>
      <c r="E123" s="266"/>
      <c r="F123" s="266"/>
      <c r="G123" s="267"/>
      <c r="H123" s="266"/>
      <c r="I123" s="267"/>
      <c r="J123" s="270"/>
      <c r="K123" s="266"/>
      <c r="L123" s="266"/>
      <c r="M123" s="266"/>
      <c r="N123" s="267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</row>
    <row r="124" spans="1:27" s="60" customFormat="1" ht="12">
      <c r="A124" s="269"/>
      <c r="B124" s="266"/>
      <c r="C124" s="268"/>
      <c r="D124" s="266"/>
      <c r="E124" s="266"/>
      <c r="F124" s="266"/>
      <c r="G124" s="267"/>
      <c r="H124" s="266"/>
      <c r="I124" s="267"/>
      <c r="J124" s="270"/>
      <c r="K124" s="266"/>
      <c r="L124" s="266"/>
      <c r="M124" s="266"/>
      <c r="N124" s="267"/>
      <c r="O124" s="266"/>
      <c r="P124" s="266"/>
      <c r="Q124" s="266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</row>
    <row r="125" spans="1:27" s="60" customFormat="1" ht="12">
      <c r="A125" s="269"/>
      <c r="B125" s="266"/>
      <c r="C125" s="268"/>
      <c r="D125" s="266"/>
      <c r="E125" s="266"/>
      <c r="F125" s="266"/>
      <c r="G125" s="267"/>
      <c r="H125" s="266"/>
      <c r="I125" s="267"/>
      <c r="J125" s="270"/>
      <c r="K125" s="266"/>
      <c r="L125" s="266"/>
      <c r="M125" s="266"/>
      <c r="N125" s="267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</row>
    <row r="126" spans="1:27" s="60" customFormat="1" ht="12">
      <c r="A126" s="269"/>
      <c r="B126" s="266"/>
      <c r="C126" s="268"/>
      <c r="D126" s="266"/>
      <c r="E126" s="266"/>
      <c r="F126" s="266"/>
      <c r="G126" s="267"/>
      <c r="H126" s="266"/>
      <c r="I126" s="267"/>
      <c r="J126" s="270"/>
      <c r="K126" s="266"/>
      <c r="L126" s="266"/>
      <c r="M126" s="266"/>
      <c r="N126" s="267"/>
      <c r="O126" s="266"/>
      <c r="P126" s="266"/>
      <c r="Q126" s="266"/>
      <c r="R126" s="266"/>
      <c r="S126" s="266"/>
      <c r="T126" s="266"/>
      <c r="U126" s="266"/>
      <c r="V126" s="266"/>
      <c r="W126" s="266"/>
      <c r="X126" s="266"/>
      <c r="Y126" s="266"/>
      <c r="Z126" s="266"/>
      <c r="AA126" s="266"/>
    </row>
    <row r="127" spans="1:27" s="60" customFormat="1" ht="12">
      <c r="A127" s="269"/>
      <c r="B127" s="266"/>
      <c r="C127" s="268"/>
      <c r="D127" s="266"/>
      <c r="E127" s="266"/>
      <c r="F127" s="266"/>
      <c r="G127" s="267"/>
      <c r="H127" s="266"/>
      <c r="I127" s="267"/>
      <c r="J127" s="270"/>
      <c r="K127" s="266"/>
      <c r="L127" s="266"/>
      <c r="M127" s="266"/>
      <c r="N127" s="267"/>
      <c r="O127" s="266"/>
      <c r="P127" s="266"/>
      <c r="Q127" s="266"/>
      <c r="R127" s="266"/>
      <c r="S127" s="266"/>
      <c r="T127" s="266"/>
      <c r="U127" s="266"/>
      <c r="V127" s="266"/>
      <c r="W127" s="266"/>
      <c r="X127" s="266"/>
      <c r="Y127" s="266"/>
      <c r="Z127" s="266"/>
      <c r="AA127" s="266"/>
    </row>
    <row r="128" spans="1:27" s="60" customFormat="1" ht="12">
      <c r="A128" s="269"/>
      <c r="B128" s="266"/>
      <c r="C128" s="268"/>
      <c r="D128" s="266"/>
      <c r="E128" s="266"/>
      <c r="F128" s="266"/>
      <c r="G128" s="267"/>
      <c r="H128" s="266"/>
      <c r="I128" s="267"/>
      <c r="J128" s="270"/>
      <c r="K128" s="266"/>
      <c r="L128" s="266"/>
      <c r="M128" s="266"/>
      <c r="N128" s="267"/>
      <c r="O128" s="266"/>
      <c r="P128" s="266"/>
      <c r="Q128" s="266"/>
      <c r="R128" s="266"/>
      <c r="S128" s="266"/>
      <c r="T128" s="266"/>
      <c r="U128" s="266"/>
      <c r="V128" s="266"/>
      <c r="W128" s="266"/>
      <c r="X128" s="266"/>
      <c r="Y128" s="266"/>
      <c r="Z128" s="266"/>
      <c r="AA128" s="266"/>
    </row>
    <row r="129" spans="1:27" s="60" customFormat="1" ht="12">
      <c r="A129" s="269"/>
      <c r="B129" s="266"/>
      <c r="C129" s="268"/>
      <c r="D129" s="266"/>
      <c r="E129" s="266"/>
      <c r="F129" s="266"/>
      <c r="G129" s="267"/>
      <c r="H129" s="266"/>
      <c r="I129" s="267"/>
      <c r="J129" s="270"/>
      <c r="K129" s="266"/>
      <c r="L129" s="266"/>
      <c r="M129" s="266"/>
      <c r="N129" s="267"/>
      <c r="O129" s="266"/>
      <c r="P129" s="266"/>
      <c r="Q129" s="266"/>
      <c r="R129" s="266"/>
      <c r="S129" s="266"/>
      <c r="T129" s="266"/>
      <c r="U129" s="266"/>
      <c r="V129" s="266"/>
      <c r="W129" s="266"/>
      <c r="X129" s="266"/>
      <c r="Y129" s="266"/>
      <c r="Z129" s="266"/>
      <c r="AA129" s="266"/>
    </row>
    <row r="130" spans="1:27" s="60" customFormat="1" ht="12">
      <c r="A130" s="269"/>
      <c r="B130" s="266"/>
      <c r="C130" s="268"/>
      <c r="D130" s="266"/>
      <c r="E130" s="266"/>
      <c r="F130" s="266"/>
      <c r="G130" s="267"/>
      <c r="H130" s="266"/>
      <c r="I130" s="267"/>
      <c r="J130" s="270"/>
      <c r="K130" s="266"/>
      <c r="L130" s="266"/>
      <c r="M130" s="266"/>
      <c r="N130" s="267"/>
      <c r="O130" s="266"/>
      <c r="P130" s="266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</row>
    <row r="131" spans="1:27" s="60" customFormat="1" ht="12">
      <c r="A131" s="269"/>
      <c r="B131" s="266"/>
      <c r="C131" s="268"/>
      <c r="D131" s="266"/>
      <c r="E131" s="266"/>
      <c r="F131" s="266"/>
      <c r="G131" s="267"/>
      <c r="H131" s="266"/>
      <c r="I131" s="267"/>
      <c r="J131" s="270"/>
      <c r="K131" s="266"/>
      <c r="L131" s="266"/>
      <c r="M131" s="266"/>
      <c r="N131" s="267"/>
      <c r="O131" s="266"/>
      <c r="P131" s="266"/>
      <c r="Q131" s="266"/>
      <c r="R131" s="266"/>
      <c r="S131" s="266"/>
      <c r="T131" s="266"/>
      <c r="U131" s="266"/>
      <c r="V131" s="266"/>
      <c r="W131" s="266"/>
      <c r="X131" s="266"/>
      <c r="Y131" s="266"/>
      <c r="Z131" s="266"/>
      <c r="AA131" s="266"/>
    </row>
    <row r="132" spans="1:27" s="60" customFormat="1" ht="12">
      <c r="A132" s="269"/>
      <c r="B132" s="266"/>
      <c r="C132" s="268"/>
      <c r="D132" s="266"/>
      <c r="E132" s="266"/>
      <c r="F132" s="266"/>
      <c r="G132" s="267"/>
      <c r="H132" s="266"/>
      <c r="I132" s="267"/>
      <c r="J132" s="270"/>
      <c r="K132" s="266"/>
      <c r="L132" s="266"/>
      <c r="M132" s="266"/>
      <c r="N132" s="267"/>
      <c r="O132" s="266"/>
      <c r="P132" s="266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266"/>
    </row>
    <row r="133" spans="1:27" s="60" customFormat="1" ht="12">
      <c r="A133" s="269"/>
      <c r="B133" s="266"/>
      <c r="C133" s="268"/>
      <c r="D133" s="266"/>
      <c r="E133" s="266"/>
      <c r="F133" s="266"/>
      <c r="G133" s="267"/>
      <c r="H133" s="266"/>
      <c r="I133" s="267"/>
      <c r="J133" s="270"/>
      <c r="K133" s="266"/>
      <c r="L133" s="266"/>
      <c r="M133" s="266"/>
      <c r="N133" s="267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</row>
    <row r="134" spans="1:27" s="60" customFormat="1" ht="12">
      <c r="A134" s="269"/>
      <c r="B134" s="266"/>
      <c r="C134" s="268"/>
      <c r="D134" s="266"/>
      <c r="E134" s="266"/>
      <c r="F134" s="266"/>
      <c r="G134" s="267"/>
      <c r="H134" s="266"/>
      <c r="I134" s="267"/>
      <c r="J134" s="270"/>
      <c r="K134" s="266"/>
      <c r="L134" s="266"/>
      <c r="M134" s="266"/>
      <c r="N134" s="267"/>
      <c r="O134" s="266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  <c r="Z134" s="266"/>
      <c r="AA134" s="266"/>
    </row>
    <row r="135" spans="1:27" s="60" customFormat="1" ht="12">
      <c r="A135" s="269"/>
      <c r="B135" s="266"/>
      <c r="C135" s="268"/>
      <c r="D135" s="266"/>
      <c r="E135" s="266"/>
      <c r="F135" s="266"/>
      <c r="G135" s="267"/>
      <c r="H135" s="266"/>
      <c r="I135" s="267"/>
      <c r="J135" s="270"/>
      <c r="K135" s="266"/>
      <c r="L135" s="266"/>
      <c r="M135" s="266"/>
      <c r="N135" s="267"/>
      <c r="O135" s="266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</row>
    <row r="136" spans="1:27" s="60" customFormat="1" ht="12">
      <c r="A136" s="269"/>
      <c r="B136" s="266"/>
      <c r="C136" s="268"/>
      <c r="D136" s="266"/>
      <c r="E136" s="266"/>
      <c r="F136" s="266"/>
      <c r="G136" s="267"/>
      <c r="H136" s="266"/>
      <c r="I136" s="267"/>
      <c r="J136" s="270"/>
      <c r="K136" s="266"/>
      <c r="L136" s="266"/>
      <c r="M136" s="266"/>
      <c r="N136" s="267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</row>
    <row r="137" spans="1:27" s="60" customFormat="1" ht="12">
      <c r="A137" s="269"/>
      <c r="B137" s="266"/>
      <c r="C137" s="268"/>
      <c r="D137" s="266"/>
      <c r="E137" s="266"/>
      <c r="F137" s="266"/>
      <c r="G137" s="267"/>
      <c r="H137" s="266"/>
      <c r="I137" s="267"/>
      <c r="J137" s="270"/>
      <c r="K137" s="266"/>
      <c r="L137" s="266"/>
      <c r="M137" s="266"/>
      <c r="N137" s="267"/>
      <c r="O137" s="266"/>
      <c r="P137" s="266"/>
      <c r="Q137" s="266"/>
      <c r="R137" s="266"/>
      <c r="S137" s="266"/>
      <c r="T137" s="266"/>
      <c r="U137" s="266"/>
      <c r="V137" s="266"/>
      <c r="W137" s="266"/>
      <c r="X137" s="266"/>
      <c r="Y137" s="266"/>
      <c r="Z137" s="266"/>
      <c r="AA137" s="266"/>
    </row>
    <row r="138" spans="1:27" s="60" customFormat="1" ht="12">
      <c r="A138" s="269"/>
      <c r="B138" s="266"/>
      <c r="C138" s="268"/>
      <c r="D138" s="266"/>
      <c r="E138" s="266"/>
      <c r="F138" s="266"/>
      <c r="G138" s="267"/>
      <c r="H138" s="266"/>
      <c r="I138" s="267"/>
      <c r="J138" s="270"/>
      <c r="K138" s="266"/>
      <c r="L138" s="266"/>
      <c r="M138" s="266"/>
      <c r="N138" s="267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</row>
    <row r="139" spans="1:27" s="60" customFormat="1" ht="12">
      <c r="A139" s="269"/>
      <c r="B139" s="266"/>
      <c r="C139" s="268"/>
      <c r="D139" s="266"/>
      <c r="E139" s="266"/>
      <c r="F139" s="266"/>
      <c r="G139" s="267"/>
      <c r="H139" s="266"/>
      <c r="I139" s="267"/>
      <c r="J139" s="270"/>
      <c r="K139" s="266"/>
      <c r="L139" s="266"/>
      <c r="M139" s="266"/>
      <c r="N139" s="267"/>
      <c r="O139" s="266"/>
      <c r="P139" s="266"/>
      <c r="Q139" s="266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</row>
    <row r="140" spans="1:27" s="60" customFormat="1" ht="12">
      <c r="A140" s="269"/>
      <c r="B140" s="266"/>
      <c r="C140" s="268"/>
      <c r="D140" s="266"/>
      <c r="E140" s="266"/>
      <c r="F140" s="266"/>
      <c r="G140" s="267"/>
      <c r="H140" s="266"/>
      <c r="I140" s="267"/>
      <c r="J140" s="270"/>
      <c r="K140" s="266"/>
      <c r="L140" s="266"/>
      <c r="M140" s="266"/>
      <c r="N140" s="267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</row>
    <row r="141" spans="1:27" s="60" customFormat="1" ht="12">
      <c r="A141" s="269"/>
      <c r="B141" s="266"/>
      <c r="C141" s="268"/>
      <c r="D141" s="266"/>
      <c r="E141" s="266"/>
      <c r="F141" s="266"/>
      <c r="G141" s="267"/>
      <c r="H141" s="266"/>
      <c r="I141" s="267"/>
      <c r="J141" s="270"/>
      <c r="K141" s="266"/>
      <c r="L141" s="266"/>
      <c r="M141" s="266"/>
      <c r="N141" s="267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</row>
    <row r="142" spans="1:27" s="60" customFormat="1" ht="12">
      <c r="A142" s="269"/>
      <c r="B142" s="266"/>
      <c r="C142" s="268"/>
      <c r="D142" s="266"/>
      <c r="E142" s="266"/>
      <c r="F142" s="266"/>
      <c r="G142" s="267"/>
      <c r="H142" s="266"/>
      <c r="I142" s="267"/>
      <c r="J142" s="270"/>
      <c r="K142" s="266"/>
      <c r="L142" s="266"/>
      <c r="M142" s="266"/>
      <c r="N142" s="267"/>
      <c r="O142" s="266"/>
      <c r="P142" s="266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</row>
    <row r="143" spans="1:27" s="60" customFormat="1" ht="12">
      <c r="A143" s="269"/>
      <c r="B143" s="266"/>
      <c r="C143" s="268"/>
      <c r="D143" s="266"/>
      <c r="E143" s="266"/>
      <c r="F143" s="266"/>
      <c r="G143" s="267"/>
      <c r="H143" s="266"/>
      <c r="I143" s="267"/>
      <c r="J143" s="270"/>
      <c r="K143" s="266"/>
      <c r="L143" s="266"/>
      <c r="M143" s="266"/>
      <c r="N143" s="267"/>
      <c r="O143" s="266"/>
      <c r="P143" s="266"/>
      <c r="Q143" s="266"/>
      <c r="R143" s="266"/>
      <c r="S143" s="266"/>
      <c r="T143" s="266"/>
      <c r="U143" s="266"/>
      <c r="V143" s="266"/>
      <c r="W143" s="266"/>
      <c r="X143" s="266"/>
      <c r="Y143" s="266"/>
      <c r="Z143" s="266"/>
      <c r="AA143" s="266"/>
    </row>
    <row r="144" spans="1:27" s="60" customFormat="1" ht="12">
      <c r="A144" s="269"/>
      <c r="B144" s="266"/>
      <c r="C144" s="268"/>
      <c r="D144" s="266"/>
      <c r="E144" s="266"/>
      <c r="F144" s="266"/>
      <c r="G144" s="267"/>
      <c r="H144" s="266"/>
      <c r="I144" s="267"/>
      <c r="J144" s="270"/>
      <c r="K144" s="266"/>
      <c r="L144" s="266"/>
      <c r="M144" s="266"/>
      <c r="N144" s="267"/>
      <c r="O144" s="266"/>
      <c r="P144" s="266"/>
      <c r="Q144" s="266"/>
      <c r="R144" s="266"/>
      <c r="S144" s="266"/>
      <c r="T144" s="266"/>
      <c r="U144" s="266"/>
      <c r="V144" s="266"/>
      <c r="W144" s="266"/>
      <c r="X144" s="266"/>
      <c r="Y144" s="266"/>
      <c r="Z144" s="266"/>
      <c r="AA144" s="266"/>
    </row>
    <row r="145" spans="1:27" s="60" customFormat="1" ht="12">
      <c r="A145" s="269"/>
      <c r="B145" s="266"/>
      <c r="C145" s="268"/>
      <c r="D145" s="266"/>
      <c r="E145" s="266"/>
      <c r="F145" s="266"/>
      <c r="G145" s="267"/>
      <c r="H145" s="266"/>
      <c r="I145" s="267"/>
      <c r="J145" s="270"/>
      <c r="K145" s="266"/>
      <c r="L145" s="266"/>
      <c r="M145" s="266"/>
      <c r="N145" s="267"/>
      <c r="O145" s="266"/>
      <c r="P145" s="266"/>
      <c r="Q145" s="266"/>
      <c r="R145" s="266"/>
      <c r="S145" s="266"/>
      <c r="T145" s="266"/>
      <c r="U145" s="266"/>
      <c r="V145" s="266"/>
      <c r="W145" s="266"/>
      <c r="X145" s="266"/>
      <c r="Y145" s="266"/>
      <c r="Z145" s="266"/>
      <c r="AA145" s="266"/>
    </row>
    <row r="146" spans="1:27" s="60" customFormat="1" ht="12">
      <c r="A146" s="269"/>
      <c r="B146" s="266"/>
      <c r="C146" s="268"/>
      <c r="D146" s="266"/>
      <c r="E146" s="266"/>
      <c r="F146" s="266"/>
      <c r="G146" s="267"/>
      <c r="H146" s="266"/>
      <c r="I146" s="267"/>
      <c r="J146" s="270"/>
      <c r="K146" s="266"/>
      <c r="L146" s="266"/>
      <c r="M146" s="266"/>
      <c r="N146" s="267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66"/>
    </row>
    <row r="147" spans="1:27" s="60" customFormat="1" ht="12">
      <c r="A147" s="269"/>
      <c r="B147" s="266"/>
      <c r="C147" s="268"/>
      <c r="D147" s="266"/>
      <c r="E147" s="266"/>
      <c r="F147" s="266"/>
      <c r="G147" s="267"/>
      <c r="H147" s="266"/>
      <c r="I147" s="267"/>
      <c r="J147" s="270"/>
      <c r="K147" s="266"/>
      <c r="L147" s="266"/>
      <c r="M147" s="266"/>
      <c r="N147" s="267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</row>
    <row r="148" spans="1:27" s="60" customFormat="1" ht="12">
      <c r="A148" s="269"/>
      <c r="B148" s="266"/>
      <c r="C148" s="268"/>
      <c r="D148" s="266"/>
      <c r="E148" s="266"/>
      <c r="F148" s="266"/>
      <c r="G148" s="267"/>
      <c r="H148" s="266"/>
      <c r="I148" s="267"/>
      <c r="J148" s="270"/>
      <c r="K148" s="266"/>
      <c r="L148" s="266"/>
      <c r="M148" s="266"/>
      <c r="N148" s="267"/>
      <c r="O148" s="266"/>
      <c r="P148" s="266"/>
      <c r="Q148" s="266"/>
      <c r="R148" s="266"/>
      <c r="S148" s="266"/>
      <c r="T148" s="266"/>
      <c r="U148" s="266"/>
      <c r="V148" s="266"/>
      <c r="W148" s="266"/>
      <c r="X148" s="266"/>
      <c r="Y148" s="266"/>
      <c r="Z148" s="266"/>
      <c r="AA148" s="266"/>
    </row>
    <row r="149" spans="1:27" s="60" customFormat="1" ht="12">
      <c r="A149" s="269"/>
      <c r="B149" s="266"/>
      <c r="C149" s="268"/>
      <c r="D149" s="266"/>
      <c r="E149" s="266"/>
      <c r="F149" s="266"/>
      <c r="G149" s="267"/>
      <c r="H149" s="266"/>
      <c r="I149" s="267"/>
      <c r="J149" s="270"/>
      <c r="K149" s="266"/>
      <c r="L149" s="266"/>
      <c r="M149" s="266"/>
      <c r="N149" s="267"/>
      <c r="O149" s="266"/>
      <c r="P149" s="266"/>
      <c r="Q149" s="266"/>
      <c r="R149" s="266"/>
      <c r="S149" s="266"/>
      <c r="T149" s="266"/>
      <c r="U149" s="266"/>
      <c r="V149" s="266"/>
      <c r="W149" s="266"/>
      <c r="X149" s="266"/>
      <c r="Y149" s="266"/>
      <c r="Z149" s="266"/>
      <c r="AA149" s="266"/>
    </row>
    <row r="150" spans="1:27" s="60" customFormat="1" ht="12">
      <c r="A150" s="269"/>
      <c r="B150" s="266"/>
      <c r="C150" s="268"/>
      <c r="D150" s="266"/>
      <c r="E150" s="266"/>
      <c r="F150" s="266"/>
      <c r="G150" s="267"/>
      <c r="H150" s="266"/>
      <c r="I150" s="267"/>
      <c r="J150" s="270"/>
      <c r="K150" s="266"/>
      <c r="L150" s="266"/>
      <c r="M150" s="266"/>
      <c r="N150" s="267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266"/>
    </row>
    <row r="151" spans="1:27" s="60" customFormat="1" ht="12">
      <c r="A151" s="269"/>
      <c r="B151" s="266"/>
      <c r="C151" s="268"/>
      <c r="D151" s="266"/>
      <c r="E151" s="266"/>
      <c r="F151" s="266"/>
      <c r="G151" s="267"/>
      <c r="H151" s="266"/>
      <c r="I151" s="267"/>
      <c r="J151" s="270"/>
      <c r="K151" s="266"/>
      <c r="L151" s="266"/>
      <c r="M151" s="266"/>
      <c r="N151" s="267"/>
      <c r="O151" s="266"/>
      <c r="P151" s="266"/>
      <c r="Q151" s="266"/>
      <c r="R151" s="266"/>
      <c r="S151" s="266"/>
      <c r="T151" s="266"/>
      <c r="U151" s="266"/>
      <c r="V151" s="266"/>
      <c r="W151" s="266"/>
      <c r="X151" s="266"/>
      <c r="Y151" s="266"/>
      <c r="Z151" s="266"/>
      <c r="AA151" s="266"/>
    </row>
    <row r="152" spans="1:27" s="60" customFormat="1" ht="12">
      <c r="A152" s="269"/>
      <c r="B152" s="266"/>
      <c r="C152" s="268"/>
      <c r="D152" s="266"/>
      <c r="E152" s="266"/>
      <c r="F152" s="266"/>
      <c r="G152" s="267"/>
      <c r="H152" s="266"/>
      <c r="I152" s="267"/>
      <c r="J152" s="270"/>
      <c r="K152" s="266"/>
      <c r="L152" s="266"/>
      <c r="M152" s="266"/>
      <c r="N152" s="267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266"/>
    </row>
    <row r="153" spans="1:27" s="60" customFormat="1" ht="12">
      <c r="A153" s="269"/>
      <c r="B153" s="266"/>
      <c r="C153" s="268"/>
      <c r="D153" s="266"/>
      <c r="E153" s="266"/>
      <c r="F153" s="266"/>
      <c r="G153" s="267"/>
      <c r="H153" s="266"/>
      <c r="I153" s="267"/>
      <c r="J153" s="270"/>
      <c r="K153" s="266"/>
      <c r="L153" s="266"/>
      <c r="M153" s="266"/>
      <c r="N153" s="267"/>
      <c r="O153" s="266"/>
      <c r="P153" s="266"/>
      <c r="Q153" s="266"/>
      <c r="R153" s="266"/>
      <c r="S153" s="266"/>
      <c r="T153" s="266"/>
      <c r="U153" s="266"/>
      <c r="V153" s="266"/>
      <c r="W153" s="266"/>
      <c r="X153" s="266"/>
      <c r="Y153" s="266"/>
      <c r="Z153" s="266"/>
      <c r="AA153" s="266"/>
    </row>
    <row r="154" spans="1:27" s="60" customFormat="1" ht="12">
      <c r="A154" s="269"/>
      <c r="B154" s="266"/>
      <c r="C154" s="268"/>
      <c r="D154" s="266"/>
      <c r="E154" s="266"/>
      <c r="F154" s="266"/>
      <c r="G154" s="267"/>
      <c r="H154" s="266"/>
      <c r="I154" s="267"/>
      <c r="J154" s="270"/>
      <c r="K154" s="266"/>
      <c r="L154" s="266"/>
      <c r="M154" s="266"/>
      <c r="N154" s="267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  <c r="Y154" s="266"/>
      <c r="Z154" s="266"/>
      <c r="AA154" s="266"/>
    </row>
    <row r="155" spans="1:27" s="60" customFormat="1" ht="12">
      <c r="A155" s="269"/>
      <c r="B155" s="266"/>
      <c r="C155" s="268"/>
      <c r="D155" s="266"/>
      <c r="E155" s="266"/>
      <c r="F155" s="266"/>
      <c r="G155" s="267"/>
      <c r="H155" s="266"/>
      <c r="I155" s="267"/>
      <c r="J155" s="270"/>
      <c r="K155" s="266"/>
      <c r="L155" s="266"/>
      <c r="M155" s="266"/>
      <c r="N155" s="267"/>
      <c r="O155" s="266"/>
      <c r="P155" s="266"/>
      <c r="Q155" s="266"/>
      <c r="R155" s="266"/>
      <c r="S155" s="266"/>
      <c r="T155" s="266"/>
      <c r="U155" s="266"/>
      <c r="V155" s="266"/>
      <c r="W155" s="266"/>
      <c r="X155" s="266"/>
      <c r="Y155" s="266"/>
      <c r="Z155" s="266"/>
      <c r="AA155" s="266"/>
    </row>
    <row r="156" spans="1:27" s="60" customFormat="1" ht="12">
      <c r="A156" s="269"/>
      <c r="B156" s="266"/>
      <c r="C156" s="268"/>
      <c r="D156" s="266"/>
      <c r="E156" s="266"/>
      <c r="F156" s="266"/>
      <c r="G156" s="267"/>
      <c r="H156" s="266"/>
      <c r="I156" s="267"/>
      <c r="J156" s="270"/>
      <c r="K156" s="266"/>
      <c r="L156" s="266"/>
      <c r="M156" s="266"/>
      <c r="N156" s="267"/>
      <c r="O156" s="266"/>
      <c r="P156" s="266"/>
      <c r="Q156" s="266"/>
      <c r="R156" s="266"/>
      <c r="S156" s="266"/>
      <c r="T156" s="266"/>
      <c r="U156" s="266"/>
      <c r="V156" s="266"/>
      <c r="W156" s="266"/>
      <c r="X156" s="266"/>
      <c r="Y156" s="266"/>
      <c r="Z156" s="266"/>
      <c r="AA156" s="266"/>
    </row>
    <row r="157" spans="1:27" s="60" customFormat="1" ht="12">
      <c r="A157" s="269"/>
      <c r="B157" s="266"/>
      <c r="C157" s="268"/>
      <c r="D157" s="266"/>
      <c r="E157" s="266"/>
      <c r="F157" s="266"/>
      <c r="G157" s="267"/>
      <c r="H157" s="266"/>
      <c r="I157" s="267"/>
      <c r="J157" s="270"/>
      <c r="K157" s="266"/>
      <c r="L157" s="266"/>
      <c r="M157" s="266"/>
      <c r="N157" s="267"/>
      <c r="O157" s="266"/>
      <c r="P157" s="266"/>
      <c r="Q157" s="266"/>
      <c r="R157" s="266"/>
      <c r="S157" s="266"/>
      <c r="T157" s="266"/>
      <c r="U157" s="266"/>
      <c r="V157" s="266"/>
      <c r="W157" s="266"/>
      <c r="X157" s="266"/>
      <c r="Y157" s="266"/>
      <c r="Z157" s="266"/>
      <c r="AA157" s="266"/>
    </row>
    <row r="158" spans="1:27" s="60" customFormat="1" ht="12">
      <c r="A158" s="269"/>
      <c r="B158" s="266"/>
      <c r="C158" s="268"/>
      <c r="D158" s="266"/>
      <c r="E158" s="266"/>
      <c r="F158" s="266"/>
      <c r="G158" s="267"/>
      <c r="H158" s="266"/>
      <c r="I158" s="267"/>
      <c r="J158" s="270"/>
      <c r="K158" s="266"/>
      <c r="L158" s="266"/>
      <c r="M158" s="266"/>
      <c r="N158" s="267"/>
      <c r="O158" s="266"/>
      <c r="P158" s="266"/>
      <c r="Q158" s="266"/>
      <c r="R158" s="266"/>
      <c r="S158" s="266"/>
      <c r="T158" s="266"/>
      <c r="U158" s="266"/>
      <c r="V158" s="266"/>
      <c r="W158" s="266"/>
      <c r="X158" s="266"/>
      <c r="Y158" s="266"/>
      <c r="Z158" s="266"/>
      <c r="AA158" s="266"/>
    </row>
    <row r="159" spans="1:27" s="60" customFormat="1" ht="12">
      <c r="A159" s="269"/>
      <c r="B159" s="266"/>
      <c r="C159" s="268"/>
      <c r="D159" s="266"/>
      <c r="E159" s="266"/>
      <c r="F159" s="266"/>
      <c r="G159" s="267"/>
      <c r="H159" s="266"/>
      <c r="I159" s="267"/>
      <c r="J159" s="270"/>
      <c r="K159" s="266"/>
      <c r="L159" s="266"/>
      <c r="M159" s="266"/>
      <c r="N159" s="267"/>
      <c r="O159" s="266"/>
      <c r="P159" s="266"/>
      <c r="Q159" s="266"/>
      <c r="R159" s="266"/>
      <c r="S159" s="266"/>
      <c r="T159" s="266"/>
      <c r="U159" s="266"/>
      <c r="V159" s="266"/>
      <c r="W159" s="266"/>
      <c r="X159" s="266"/>
      <c r="Y159" s="266"/>
      <c r="Z159" s="266"/>
      <c r="AA159" s="266"/>
    </row>
    <row r="160" spans="1:27" s="60" customFormat="1" ht="12">
      <c r="A160" s="269"/>
      <c r="B160" s="266"/>
      <c r="C160" s="268"/>
      <c r="D160" s="266"/>
      <c r="E160" s="266"/>
      <c r="F160" s="266"/>
      <c r="G160" s="267"/>
      <c r="H160" s="266"/>
      <c r="I160" s="267"/>
      <c r="J160" s="266"/>
      <c r="K160" s="266"/>
      <c r="L160" s="266"/>
      <c r="M160" s="266"/>
      <c r="N160" s="267"/>
      <c r="O160" s="266"/>
      <c r="P160" s="266"/>
      <c r="Q160" s="266"/>
      <c r="R160" s="266"/>
      <c r="S160" s="266"/>
      <c r="T160" s="266"/>
      <c r="U160" s="266"/>
      <c r="V160" s="266"/>
      <c r="W160" s="266"/>
      <c r="X160" s="266"/>
      <c r="Y160" s="266"/>
      <c r="Z160" s="266"/>
      <c r="AA160" s="266"/>
    </row>
    <row r="161" spans="1:27" s="60" customFormat="1" ht="12">
      <c r="A161" s="269"/>
      <c r="B161" s="266"/>
      <c r="C161" s="268"/>
      <c r="D161" s="266"/>
      <c r="E161" s="266"/>
      <c r="F161" s="266"/>
      <c r="G161" s="267"/>
      <c r="H161" s="266"/>
      <c r="I161" s="267"/>
      <c r="J161" s="266"/>
      <c r="K161" s="266"/>
      <c r="L161" s="266"/>
      <c r="M161" s="266"/>
      <c r="N161" s="267"/>
      <c r="O161" s="266"/>
      <c r="P161" s="266"/>
      <c r="Q161" s="266"/>
      <c r="R161" s="266"/>
      <c r="S161" s="266"/>
      <c r="T161" s="266"/>
      <c r="U161" s="266"/>
      <c r="V161" s="266"/>
      <c r="W161" s="266"/>
      <c r="X161" s="266"/>
      <c r="Y161" s="266"/>
      <c r="Z161" s="266"/>
      <c r="AA161" s="266"/>
    </row>
    <row r="162" spans="1:27" s="60" customFormat="1" ht="12">
      <c r="A162" s="269"/>
      <c r="B162" s="266"/>
      <c r="C162" s="268"/>
      <c r="D162" s="266"/>
      <c r="E162" s="266"/>
      <c r="G162" s="267"/>
      <c r="H162" s="266"/>
      <c r="I162" s="267"/>
      <c r="J162" s="266"/>
      <c r="K162" s="266"/>
      <c r="L162" s="266"/>
      <c r="M162" s="266"/>
      <c r="N162" s="267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</row>
    <row r="163" spans="1:27" s="60" customFormat="1" ht="12">
      <c r="A163" s="269"/>
      <c r="B163" s="266"/>
      <c r="C163" s="268"/>
      <c r="D163" s="266"/>
      <c r="E163" s="266"/>
      <c r="G163" s="267"/>
      <c r="H163" s="266"/>
      <c r="I163" s="267"/>
      <c r="J163" s="266"/>
      <c r="K163" s="266"/>
      <c r="L163" s="266"/>
      <c r="M163" s="266"/>
      <c r="N163" s="267"/>
      <c r="O163" s="266"/>
      <c r="P163" s="266"/>
      <c r="Q163" s="266"/>
      <c r="R163" s="266"/>
      <c r="S163" s="266"/>
      <c r="T163" s="266"/>
      <c r="U163" s="266"/>
      <c r="V163" s="266"/>
      <c r="W163" s="266"/>
      <c r="X163" s="266"/>
      <c r="Y163" s="266"/>
      <c r="Z163" s="266"/>
      <c r="AA163" s="266"/>
    </row>
    <row r="164" spans="1:27" s="60" customFormat="1" ht="12">
      <c r="A164" s="269"/>
      <c r="B164" s="266"/>
      <c r="C164" s="268"/>
      <c r="D164" s="266"/>
      <c r="E164" s="266"/>
      <c r="G164" s="267"/>
      <c r="H164" s="266"/>
      <c r="I164" s="267"/>
      <c r="J164" s="266"/>
      <c r="K164" s="266"/>
      <c r="L164" s="266"/>
      <c r="M164" s="266"/>
      <c r="N164" s="267"/>
      <c r="O164" s="266"/>
      <c r="P164" s="266"/>
      <c r="Q164" s="266"/>
      <c r="R164" s="266"/>
      <c r="S164" s="266"/>
      <c r="T164" s="266"/>
      <c r="U164" s="266"/>
      <c r="V164" s="266"/>
      <c r="W164" s="266"/>
      <c r="X164" s="266"/>
      <c r="Y164" s="266"/>
      <c r="Z164" s="266"/>
      <c r="AA164" s="266"/>
    </row>
    <row r="165" spans="1:27" s="60" customFormat="1" ht="12">
      <c r="A165" s="269"/>
      <c r="B165" s="266"/>
      <c r="C165" s="268"/>
      <c r="D165" s="266"/>
      <c r="E165" s="266"/>
      <c r="G165" s="267"/>
      <c r="H165" s="266"/>
      <c r="I165" s="267"/>
      <c r="J165" s="266"/>
      <c r="K165" s="266"/>
      <c r="L165" s="266"/>
      <c r="M165" s="266"/>
      <c r="N165" s="267"/>
      <c r="O165" s="266"/>
      <c r="P165" s="266"/>
      <c r="Q165" s="266"/>
      <c r="R165" s="266"/>
      <c r="S165" s="266"/>
      <c r="T165" s="266"/>
      <c r="U165" s="266"/>
      <c r="V165" s="266"/>
      <c r="W165" s="266"/>
      <c r="X165" s="266"/>
      <c r="Y165" s="266"/>
      <c r="Z165" s="266"/>
      <c r="AA165" s="266"/>
    </row>
    <row r="166" spans="1:27" s="60" customFormat="1" ht="12">
      <c r="A166" s="269"/>
      <c r="B166" s="266"/>
      <c r="C166" s="268"/>
      <c r="D166" s="266"/>
      <c r="E166" s="266"/>
      <c r="G166" s="267"/>
      <c r="H166" s="266"/>
      <c r="I166" s="267"/>
      <c r="J166" s="266"/>
      <c r="K166" s="266"/>
      <c r="L166" s="266"/>
      <c r="M166" s="266"/>
      <c r="N166" s="267"/>
      <c r="O166" s="266"/>
      <c r="P166" s="266"/>
      <c r="Q166" s="266"/>
      <c r="R166" s="266"/>
      <c r="S166" s="266"/>
      <c r="T166" s="266"/>
      <c r="U166" s="266"/>
      <c r="V166" s="266"/>
      <c r="W166" s="266"/>
      <c r="X166" s="266"/>
      <c r="Y166" s="266"/>
      <c r="Z166" s="266"/>
      <c r="AA166" s="266"/>
    </row>
    <row r="167" spans="1:27" s="60" customFormat="1" ht="12">
      <c r="A167" s="269"/>
      <c r="B167" s="266"/>
      <c r="C167" s="268"/>
      <c r="D167" s="266"/>
      <c r="E167" s="266"/>
      <c r="G167" s="267"/>
      <c r="H167" s="266"/>
      <c r="I167" s="267"/>
      <c r="J167" s="266"/>
      <c r="K167" s="266"/>
      <c r="L167" s="266"/>
      <c r="M167" s="266"/>
      <c r="N167" s="267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</row>
    <row r="168" spans="1:27" s="60" customFormat="1" ht="12">
      <c r="A168" s="269"/>
      <c r="B168" s="266"/>
      <c r="C168" s="268"/>
      <c r="D168" s="266"/>
      <c r="E168" s="266"/>
      <c r="G168" s="267"/>
      <c r="H168" s="266"/>
      <c r="I168" s="267"/>
      <c r="J168" s="266"/>
      <c r="K168" s="266"/>
      <c r="L168" s="266"/>
      <c r="M168" s="266"/>
      <c r="N168" s="267"/>
      <c r="O168" s="266"/>
      <c r="P168" s="266"/>
      <c r="Q168" s="266"/>
      <c r="R168" s="266"/>
      <c r="S168" s="266"/>
      <c r="T168" s="266"/>
      <c r="U168" s="266"/>
      <c r="V168" s="266"/>
      <c r="W168" s="266"/>
      <c r="X168" s="266"/>
      <c r="Y168" s="266"/>
      <c r="Z168" s="266"/>
      <c r="AA168" s="266"/>
    </row>
    <row r="169" spans="1:27" s="60" customFormat="1" ht="12">
      <c r="A169" s="269"/>
      <c r="B169" s="266"/>
      <c r="C169" s="268"/>
      <c r="D169" s="266"/>
      <c r="E169" s="266"/>
      <c r="G169" s="267"/>
      <c r="H169" s="266"/>
      <c r="I169" s="267"/>
      <c r="J169" s="266"/>
      <c r="K169" s="266"/>
      <c r="L169" s="266"/>
      <c r="M169" s="266"/>
      <c r="N169" s="267"/>
      <c r="O169" s="266"/>
      <c r="P169" s="266"/>
      <c r="Q169" s="266"/>
      <c r="R169" s="266"/>
      <c r="S169" s="266"/>
      <c r="T169" s="266"/>
      <c r="U169" s="266"/>
      <c r="V169" s="266"/>
      <c r="W169" s="266"/>
      <c r="X169" s="266"/>
      <c r="Y169" s="266"/>
      <c r="Z169" s="266"/>
      <c r="AA169" s="266"/>
    </row>
    <row r="170" spans="1:27" s="60" customFormat="1" ht="12">
      <c r="A170" s="269"/>
      <c r="B170" s="266"/>
      <c r="C170" s="268"/>
      <c r="D170" s="266"/>
      <c r="E170" s="266"/>
      <c r="G170" s="267"/>
      <c r="H170" s="266"/>
      <c r="I170" s="267"/>
      <c r="J170" s="266"/>
      <c r="K170" s="266"/>
      <c r="L170" s="266"/>
      <c r="M170" s="266"/>
      <c r="N170" s="267"/>
      <c r="O170" s="266"/>
      <c r="P170" s="266"/>
      <c r="Q170" s="266"/>
      <c r="R170" s="266"/>
      <c r="S170" s="266"/>
      <c r="T170" s="266"/>
      <c r="U170" s="266"/>
      <c r="V170" s="266"/>
      <c r="W170" s="266"/>
      <c r="X170" s="266"/>
      <c r="Y170" s="266"/>
      <c r="Z170" s="266"/>
      <c r="AA170" s="266"/>
    </row>
    <row r="171" spans="1:27" s="60" customFormat="1" ht="12">
      <c r="A171" s="269"/>
      <c r="B171" s="266"/>
      <c r="C171" s="268"/>
      <c r="D171" s="266"/>
      <c r="E171" s="266"/>
      <c r="G171" s="267"/>
      <c r="H171" s="266"/>
      <c r="I171" s="267"/>
      <c r="J171" s="266"/>
      <c r="K171" s="266"/>
      <c r="L171" s="266"/>
      <c r="M171" s="266"/>
      <c r="N171" s="267"/>
      <c r="O171" s="266"/>
      <c r="P171" s="266"/>
      <c r="Q171" s="266"/>
      <c r="R171" s="266"/>
      <c r="S171" s="266"/>
      <c r="T171" s="266"/>
      <c r="U171" s="266"/>
      <c r="V171" s="266"/>
      <c r="W171" s="266"/>
      <c r="X171" s="266"/>
      <c r="Y171" s="266"/>
      <c r="Z171" s="266"/>
      <c r="AA171" s="266"/>
    </row>
    <row r="172" spans="1:27" s="60" customFormat="1" ht="12">
      <c r="A172" s="269"/>
      <c r="B172" s="266"/>
      <c r="C172" s="268"/>
      <c r="D172" s="266"/>
      <c r="E172" s="266"/>
      <c r="G172" s="267"/>
      <c r="H172" s="266"/>
      <c r="I172" s="267"/>
      <c r="J172" s="266"/>
      <c r="K172" s="266"/>
      <c r="L172" s="266"/>
      <c r="M172" s="266"/>
      <c r="N172" s="267"/>
      <c r="O172" s="266"/>
      <c r="P172" s="266"/>
      <c r="Q172" s="266"/>
      <c r="R172" s="266"/>
      <c r="S172" s="266"/>
      <c r="T172" s="266"/>
      <c r="U172" s="266"/>
      <c r="V172" s="266"/>
      <c r="W172" s="266"/>
      <c r="X172" s="266"/>
      <c r="Y172" s="266"/>
      <c r="Z172" s="266"/>
      <c r="AA172" s="266"/>
    </row>
    <row r="173" spans="1:27" s="60" customFormat="1" ht="12">
      <c r="A173" s="269"/>
      <c r="B173" s="266"/>
      <c r="C173" s="268"/>
      <c r="D173" s="266"/>
      <c r="E173" s="266"/>
      <c r="G173" s="267"/>
      <c r="H173" s="266"/>
      <c r="I173" s="267"/>
      <c r="J173" s="266"/>
      <c r="K173" s="266"/>
      <c r="L173" s="266"/>
      <c r="M173" s="266"/>
      <c r="N173" s="267"/>
      <c r="O173" s="266"/>
      <c r="P173" s="266"/>
      <c r="Q173" s="266"/>
      <c r="R173" s="266"/>
      <c r="S173" s="266"/>
      <c r="T173" s="266"/>
      <c r="U173" s="266"/>
      <c r="V173" s="266"/>
      <c r="W173" s="266"/>
      <c r="X173" s="266"/>
      <c r="Y173" s="266"/>
      <c r="Z173" s="266"/>
      <c r="AA173" s="266"/>
    </row>
    <row r="174" spans="1:27" s="60" customFormat="1" ht="12">
      <c r="A174" s="269"/>
      <c r="B174" s="266"/>
      <c r="C174" s="268"/>
      <c r="D174" s="266"/>
      <c r="E174" s="266"/>
      <c r="G174" s="267"/>
      <c r="H174" s="266"/>
      <c r="I174" s="267"/>
      <c r="J174" s="266"/>
      <c r="K174" s="266"/>
      <c r="L174" s="266"/>
      <c r="M174" s="266"/>
      <c r="N174" s="267"/>
      <c r="O174" s="266"/>
      <c r="P174" s="266"/>
      <c r="Q174" s="266"/>
      <c r="R174" s="266"/>
      <c r="S174" s="266"/>
      <c r="T174" s="266"/>
      <c r="U174" s="266"/>
      <c r="V174" s="266"/>
      <c r="W174" s="266"/>
      <c r="X174" s="266"/>
      <c r="Y174" s="266"/>
      <c r="Z174" s="266"/>
      <c r="AA174" s="266"/>
    </row>
    <row r="175" spans="1:27" s="60" customFormat="1" ht="12">
      <c r="A175" s="269"/>
      <c r="B175" s="266"/>
      <c r="C175" s="268"/>
      <c r="D175" s="266"/>
      <c r="E175" s="266"/>
      <c r="G175" s="267"/>
      <c r="H175" s="266"/>
      <c r="I175" s="267"/>
      <c r="J175" s="266"/>
      <c r="K175" s="266"/>
      <c r="L175" s="266"/>
      <c r="M175" s="266"/>
      <c r="N175" s="267"/>
      <c r="O175" s="266"/>
      <c r="P175" s="266"/>
      <c r="Q175" s="266"/>
      <c r="R175" s="266"/>
      <c r="S175" s="266"/>
      <c r="T175" s="266"/>
      <c r="U175" s="266"/>
      <c r="V175" s="266"/>
      <c r="W175" s="266"/>
      <c r="X175" s="266"/>
      <c r="Y175" s="266"/>
      <c r="Z175" s="266"/>
      <c r="AA175" s="266"/>
    </row>
    <row r="176" spans="1:27" s="60" customFormat="1" ht="12">
      <c r="A176" s="269"/>
      <c r="B176" s="266"/>
      <c r="C176" s="268"/>
      <c r="D176" s="266"/>
      <c r="E176" s="266"/>
      <c r="G176" s="267"/>
      <c r="H176" s="266"/>
      <c r="I176" s="267"/>
      <c r="J176" s="266"/>
      <c r="K176" s="266"/>
      <c r="L176" s="266"/>
      <c r="M176" s="266"/>
      <c r="N176" s="267"/>
      <c r="O176" s="266"/>
      <c r="P176" s="266"/>
      <c r="Q176" s="266"/>
      <c r="R176" s="266"/>
      <c r="S176" s="266"/>
      <c r="T176" s="266"/>
      <c r="U176" s="266"/>
      <c r="V176" s="266"/>
      <c r="W176" s="266"/>
      <c r="X176" s="266"/>
      <c r="Y176" s="266"/>
      <c r="Z176" s="266"/>
      <c r="AA176" s="266"/>
    </row>
    <row r="177" spans="1:27" s="60" customFormat="1" ht="12">
      <c r="A177" s="269"/>
      <c r="B177" s="266"/>
      <c r="C177" s="268"/>
      <c r="D177" s="266"/>
      <c r="E177" s="266"/>
      <c r="G177" s="267"/>
      <c r="H177" s="266"/>
      <c r="I177" s="267"/>
      <c r="J177" s="266"/>
      <c r="K177" s="266"/>
      <c r="L177" s="266"/>
      <c r="M177" s="266"/>
      <c r="N177" s="267"/>
      <c r="O177" s="266"/>
      <c r="P177" s="266"/>
      <c r="Q177" s="266"/>
      <c r="R177" s="266"/>
      <c r="S177" s="266"/>
      <c r="T177" s="266"/>
      <c r="U177" s="266"/>
      <c r="V177" s="266"/>
      <c r="W177" s="266"/>
      <c r="X177" s="266"/>
      <c r="Y177" s="266"/>
      <c r="Z177" s="266"/>
      <c r="AA177" s="266"/>
    </row>
    <row r="178" spans="1:27" s="60" customFormat="1" ht="12">
      <c r="A178" s="269"/>
      <c r="B178" s="266"/>
      <c r="C178" s="268"/>
      <c r="D178" s="266"/>
      <c r="E178" s="266"/>
      <c r="G178" s="267"/>
      <c r="H178" s="266"/>
      <c r="I178" s="267"/>
      <c r="J178" s="266"/>
      <c r="K178" s="266"/>
      <c r="L178" s="266"/>
      <c r="M178" s="266"/>
      <c r="N178" s="267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</row>
    <row r="179" spans="1:27" s="60" customFormat="1" ht="12">
      <c r="A179" s="269"/>
      <c r="B179" s="266"/>
      <c r="C179" s="268"/>
      <c r="D179" s="266"/>
      <c r="E179" s="266"/>
      <c r="G179" s="267"/>
      <c r="H179" s="266"/>
      <c r="I179" s="267"/>
      <c r="J179" s="266"/>
      <c r="K179" s="266"/>
      <c r="L179" s="266"/>
      <c r="M179" s="266"/>
      <c r="N179" s="267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</row>
    <row r="180" spans="1:27" s="60" customFormat="1" ht="12">
      <c r="A180" s="269"/>
      <c r="B180" s="266"/>
      <c r="C180" s="268"/>
      <c r="D180" s="266"/>
      <c r="E180" s="266"/>
      <c r="G180" s="267"/>
      <c r="H180" s="266"/>
      <c r="I180" s="267"/>
      <c r="J180" s="266"/>
      <c r="K180" s="266"/>
      <c r="L180" s="266"/>
      <c r="M180" s="266"/>
      <c r="N180" s="267"/>
      <c r="O180" s="266"/>
      <c r="P180" s="266"/>
      <c r="Q180" s="266"/>
      <c r="R180" s="266"/>
      <c r="S180" s="266"/>
      <c r="T180" s="266"/>
      <c r="U180" s="266"/>
      <c r="V180" s="266"/>
      <c r="W180" s="266"/>
      <c r="X180" s="266"/>
      <c r="Y180" s="266"/>
      <c r="Z180" s="266"/>
      <c r="AA180" s="266"/>
    </row>
    <row r="181" spans="1:27" s="60" customFormat="1" ht="12">
      <c r="A181" s="269"/>
      <c r="B181" s="266"/>
      <c r="C181" s="268"/>
      <c r="D181" s="266"/>
      <c r="E181" s="266"/>
      <c r="G181" s="267"/>
      <c r="H181" s="266"/>
      <c r="I181" s="267"/>
      <c r="J181" s="266"/>
      <c r="K181" s="266"/>
      <c r="L181" s="266"/>
      <c r="M181" s="266"/>
      <c r="N181" s="267"/>
      <c r="O181" s="266"/>
      <c r="P181" s="266"/>
      <c r="Q181" s="266"/>
      <c r="R181" s="266"/>
      <c r="S181" s="266"/>
      <c r="T181" s="266"/>
      <c r="U181" s="266"/>
      <c r="V181" s="266"/>
      <c r="W181" s="266"/>
      <c r="X181" s="266"/>
      <c r="Y181" s="266"/>
      <c r="Z181" s="266"/>
      <c r="AA181" s="266"/>
    </row>
    <row r="182" spans="1:27" s="60" customFormat="1" ht="12">
      <c r="A182" s="269"/>
      <c r="B182" s="266"/>
      <c r="C182" s="268"/>
      <c r="D182" s="266"/>
      <c r="E182" s="266"/>
      <c r="G182" s="267"/>
      <c r="H182" s="266"/>
      <c r="I182" s="267"/>
      <c r="J182" s="266"/>
      <c r="K182" s="266"/>
      <c r="L182" s="266"/>
      <c r="M182" s="266"/>
      <c r="N182" s="267"/>
      <c r="O182" s="266"/>
      <c r="P182" s="266"/>
      <c r="Q182" s="266"/>
      <c r="R182" s="266"/>
      <c r="S182" s="266"/>
      <c r="T182" s="266"/>
      <c r="U182" s="266"/>
      <c r="V182" s="266"/>
      <c r="W182" s="266"/>
      <c r="X182" s="266"/>
      <c r="Y182" s="266"/>
      <c r="Z182" s="266"/>
      <c r="AA182" s="266"/>
    </row>
    <row r="183" spans="1:27" s="60" customFormat="1" ht="12">
      <c r="A183" s="269"/>
      <c r="B183" s="266"/>
      <c r="C183" s="268"/>
      <c r="D183" s="266"/>
      <c r="E183" s="266"/>
      <c r="G183" s="267"/>
      <c r="H183" s="266"/>
      <c r="I183" s="267"/>
      <c r="J183" s="266"/>
      <c r="K183" s="266"/>
      <c r="L183" s="266"/>
      <c r="M183" s="266"/>
      <c r="N183" s="267"/>
      <c r="O183" s="266"/>
      <c r="P183" s="266"/>
      <c r="Q183" s="266"/>
      <c r="R183" s="266"/>
      <c r="S183" s="266"/>
      <c r="T183" s="266"/>
      <c r="U183" s="266"/>
      <c r="V183" s="266"/>
      <c r="W183" s="266"/>
      <c r="X183" s="266"/>
      <c r="Y183" s="266"/>
      <c r="Z183" s="266"/>
      <c r="AA183" s="266"/>
    </row>
    <row r="184" spans="1:27" s="60" customFormat="1" ht="12">
      <c r="A184" s="269"/>
      <c r="B184" s="266"/>
      <c r="C184" s="268"/>
      <c r="D184" s="266"/>
      <c r="E184" s="266"/>
      <c r="G184" s="267"/>
      <c r="H184" s="266"/>
      <c r="I184" s="267"/>
      <c r="J184" s="266"/>
      <c r="K184" s="266"/>
      <c r="L184" s="266"/>
      <c r="M184" s="266"/>
      <c r="N184" s="267"/>
      <c r="O184" s="266"/>
      <c r="P184" s="266"/>
      <c r="Q184" s="266"/>
      <c r="R184" s="266"/>
      <c r="S184" s="266"/>
      <c r="T184" s="266"/>
      <c r="U184" s="266"/>
      <c r="V184" s="266"/>
      <c r="W184" s="266"/>
      <c r="X184" s="266"/>
      <c r="Y184" s="266"/>
      <c r="Z184" s="266"/>
      <c r="AA184" s="266"/>
    </row>
    <row r="185" spans="1:27" s="60" customFormat="1" ht="12">
      <c r="A185" s="269"/>
      <c r="B185" s="266"/>
      <c r="C185" s="268"/>
      <c r="D185" s="266"/>
      <c r="E185" s="266"/>
      <c r="G185" s="267"/>
      <c r="H185" s="266"/>
      <c r="I185" s="267"/>
      <c r="J185" s="266"/>
      <c r="K185" s="266"/>
      <c r="L185" s="266"/>
      <c r="M185" s="266"/>
      <c r="N185" s="267"/>
      <c r="O185" s="266"/>
      <c r="P185" s="266"/>
      <c r="Q185" s="266"/>
      <c r="R185" s="266"/>
      <c r="S185" s="266"/>
      <c r="T185" s="266"/>
      <c r="U185" s="266"/>
      <c r="V185" s="266"/>
      <c r="W185" s="266"/>
      <c r="X185" s="266"/>
      <c r="Y185" s="266"/>
      <c r="Z185" s="266"/>
      <c r="AA185" s="266"/>
    </row>
    <row r="186" spans="1:27" s="60" customFormat="1" ht="12">
      <c r="A186" s="269"/>
      <c r="B186" s="266"/>
      <c r="C186" s="268"/>
      <c r="D186" s="266"/>
      <c r="E186" s="266"/>
      <c r="G186" s="267"/>
      <c r="H186" s="266"/>
      <c r="I186" s="267"/>
      <c r="J186" s="266"/>
      <c r="K186" s="266"/>
      <c r="L186" s="266"/>
      <c r="M186" s="266"/>
      <c r="N186" s="267"/>
      <c r="O186" s="266"/>
      <c r="P186" s="266"/>
      <c r="Q186" s="266"/>
      <c r="R186" s="266"/>
      <c r="S186" s="266"/>
      <c r="T186" s="266"/>
      <c r="U186" s="266"/>
      <c r="V186" s="266"/>
      <c r="W186" s="266"/>
      <c r="X186" s="266"/>
      <c r="Y186" s="266"/>
      <c r="Z186" s="266"/>
      <c r="AA186" s="266"/>
    </row>
    <row r="187" spans="2:5" ht="12">
      <c r="B187" s="262"/>
      <c r="C187" s="265"/>
      <c r="D187" s="262"/>
      <c r="E187" s="262"/>
    </row>
    <row r="188" spans="2:5" ht="12">
      <c r="B188" s="262"/>
      <c r="C188" s="265"/>
      <c r="D188" s="262"/>
      <c r="E188" s="262"/>
    </row>
    <row r="189" spans="2:5" ht="12">
      <c r="B189" s="262"/>
      <c r="C189" s="265"/>
      <c r="D189" s="262"/>
      <c r="E189" s="262"/>
    </row>
    <row r="190" spans="2:5" ht="12">
      <c r="B190" s="262"/>
      <c r="C190" s="265"/>
      <c r="D190" s="262"/>
      <c r="E190" s="262"/>
    </row>
    <row r="191" spans="2:5" ht="12">
      <c r="B191" s="262"/>
      <c r="C191" s="265"/>
      <c r="D191" s="262"/>
      <c r="E191" s="262"/>
    </row>
    <row r="192" spans="2:5" ht="12">
      <c r="B192" s="262"/>
      <c r="C192" s="265"/>
      <c r="D192" s="262"/>
      <c r="E192" s="262"/>
    </row>
    <row r="193" spans="2:5" s="54" customFormat="1" ht="12">
      <c r="B193" s="262"/>
      <c r="C193" s="265"/>
      <c r="D193" s="262"/>
      <c r="E193" s="262"/>
    </row>
    <row r="194" spans="2:5" s="54" customFormat="1" ht="12">
      <c r="B194" s="262"/>
      <c r="C194" s="265"/>
      <c r="D194" s="262"/>
      <c r="E194" s="262"/>
    </row>
    <row r="195" spans="2:5" s="54" customFormat="1" ht="12">
      <c r="B195" s="262"/>
      <c r="C195" s="265"/>
      <c r="E195" s="262"/>
    </row>
    <row r="196" spans="2:5" s="54" customFormat="1" ht="12">
      <c r="B196" s="262"/>
      <c r="C196" s="265"/>
      <c r="E196" s="262"/>
    </row>
    <row r="197" spans="2:5" s="54" customFormat="1" ht="12">
      <c r="B197" s="262"/>
      <c r="C197" s="265"/>
      <c r="E197" s="262"/>
    </row>
    <row r="198" spans="2:5" s="54" customFormat="1" ht="12">
      <c r="B198" s="262"/>
      <c r="C198" s="265"/>
      <c r="E198" s="262"/>
    </row>
    <row r="199" spans="2:5" s="54" customFormat="1" ht="12">
      <c r="B199" s="262"/>
      <c r="C199" s="265"/>
      <c r="E199" s="262"/>
    </row>
    <row r="200" spans="2:5" s="54" customFormat="1" ht="12">
      <c r="B200" s="262"/>
      <c r="C200" s="265"/>
      <c r="E200" s="262"/>
    </row>
    <row r="201" spans="2:5" s="54" customFormat="1" ht="12">
      <c r="B201" s="262"/>
      <c r="C201" s="265"/>
      <c r="E201" s="262"/>
    </row>
    <row r="202" spans="2:5" s="54" customFormat="1" ht="12">
      <c r="B202" s="262"/>
      <c r="C202" s="265"/>
      <c r="E202" s="262"/>
    </row>
    <row r="203" spans="2:5" s="54" customFormat="1" ht="12">
      <c r="B203" s="262"/>
      <c r="C203" s="265"/>
      <c r="E203" s="262"/>
    </row>
    <row r="204" spans="2:5" s="54" customFormat="1" ht="12">
      <c r="B204" s="262"/>
      <c r="C204" s="265"/>
      <c r="E204" s="262"/>
    </row>
    <row r="205" spans="2:5" s="54" customFormat="1" ht="12">
      <c r="B205" s="262"/>
      <c r="C205" s="265"/>
      <c r="E205" s="262"/>
    </row>
    <row r="206" spans="2:5" s="54" customFormat="1" ht="12">
      <c r="B206" s="262"/>
      <c r="C206" s="265"/>
      <c r="E206" s="262"/>
    </row>
    <row r="207" spans="2:5" s="54" customFormat="1" ht="12">
      <c r="B207" s="262"/>
      <c r="C207" s="265"/>
      <c r="E207" s="262"/>
    </row>
    <row r="208" spans="2:5" s="54" customFormat="1" ht="12">
      <c r="B208" s="262"/>
      <c r="C208" s="265"/>
      <c r="E208" s="262"/>
    </row>
    <row r="209" spans="2:5" s="54" customFormat="1" ht="12">
      <c r="B209" s="262"/>
      <c r="C209" s="265"/>
      <c r="E209" s="262"/>
    </row>
    <row r="210" spans="2:5" s="54" customFormat="1" ht="12">
      <c r="B210" s="262"/>
      <c r="C210" s="265"/>
      <c r="E210" s="262"/>
    </row>
    <row r="211" spans="2:5" s="54" customFormat="1" ht="12">
      <c r="B211" s="262"/>
      <c r="C211" s="265"/>
      <c r="E211" s="262"/>
    </row>
    <row r="212" spans="2:5" s="54" customFormat="1" ht="12">
      <c r="B212" s="262"/>
      <c r="C212" s="265"/>
      <c r="E212" s="262"/>
    </row>
    <row r="213" spans="2:5" s="54" customFormat="1" ht="12">
      <c r="B213" s="262"/>
      <c r="C213" s="265"/>
      <c r="E213" s="262"/>
    </row>
    <row r="214" spans="2:5" s="54" customFormat="1" ht="12">
      <c r="B214" s="262"/>
      <c r="C214" s="265"/>
      <c r="E214" s="262"/>
    </row>
    <row r="215" spans="2:5" s="54" customFormat="1" ht="12">
      <c r="B215" s="262"/>
      <c r="C215" s="265"/>
      <c r="E215" s="262"/>
    </row>
    <row r="216" spans="2:5" s="54" customFormat="1" ht="12">
      <c r="B216" s="262"/>
      <c r="C216" s="265"/>
      <c r="E216" s="262"/>
    </row>
    <row r="217" spans="2:5" s="54" customFormat="1" ht="12">
      <c r="B217" s="262"/>
      <c r="C217" s="265"/>
      <c r="E217" s="262"/>
    </row>
    <row r="218" spans="2:5" s="54" customFormat="1" ht="12">
      <c r="B218" s="262"/>
      <c r="C218" s="265"/>
      <c r="E218" s="262"/>
    </row>
    <row r="219" spans="2:5" s="54" customFormat="1" ht="12">
      <c r="B219" s="262"/>
      <c r="C219" s="265"/>
      <c r="E219" s="262"/>
    </row>
    <row r="220" spans="2:5" s="54" customFormat="1" ht="12">
      <c r="B220" s="262"/>
      <c r="C220" s="265"/>
      <c r="E220" s="262"/>
    </row>
    <row r="221" spans="2:5" s="54" customFormat="1" ht="12">
      <c r="B221" s="262"/>
      <c r="C221" s="265"/>
      <c r="E221" s="262"/>
    </row>
    <row r="222" spans="2:5" s="54" customFormat="1" ht="12">
      <c r="B222" s="262"/>
      <c r="C222" s="265"/>
      <c r="E222" s="262"/>
    </row>
    <row r="223" spans="2:5" s="54" customFormat="1" ht="12">
      <c r="B223" s="262"/>
      <c r="C223" s="265"/>
      <c r="E223" s="262"/>
    </row>
    <row r="224" spans="2:5" s="54" customFormat="1" ht="12">
      <c r="B224" s="262"/>
      <c r="C224" s="265"/>
      <c r="E224" s="262"/>
    </row>
    <row r="225" spans="2:5" s="54" customFormat="1" ht="12">
      <c r="B225" s="262"/>
      <c r="C225" s="265"/>
      <c r="E225" s="262"/>
    </row>
    <row r="226" spans="2:5" s="54" customFormat="1" ht="12">
      <c r="B226" s="262"/>
      <c r="C226" s="265"/>
      <c r="E226" s="262"/>
    </row>
    <row r="227" spans="2:5" s="54" customFormat="1" ht="12">
      <c r="B227" s="262"/>
      <c r="C227" s="265"/>
      <c r="E227" s="262"/>
    </row>
    <row r="228" spans="2:5" s="54" customFormat="1" ht="12">
      <c r="B228" s="262"/>
      <c r="C228" s="265"/>
      <c r="E228" s="262"/>
    </row>
    <row r="229" spans="2:5" s="54" customFormat="1" ht="12">
      <c r="B229" s="262"/>
      <c r="C229" s="265"/>
      <c r="E229" s="262"/>
    </row>
    <row r="230" spans="2:5" s="54" customFormat="1" ht="12">
      <c r="B230" s="262"/>
      <c r="C230" s="265"/>
      <c r="E230" s="262"/>
    </row>
    <row r="231" spans="2:5" s="54" customFormat="1" ht="12">
      <c r="B231" s="262"/>
      <c r="C231" s="265"/>
      <c r="E231" s="262"/>
    </row>
    <row r="232" spans="2:5" s="54" customFormat="1" ht="12">
      <c r="B232" s="262"/>
      <c r="C232" s="265"/>
      <c r="E232" s="262"/>
    </row>
    <row r="233" spans="2:5" s="54" customFormat="1" ht="12">
      <c r="B233" s="262"/>
      <c r="C233" s="265"/>
      <c r="E233" s="262"/>
    </row>
    <row r="234" spans="2:5" s="54" customFormat="1" ht="12">
      <c r="B234" s="262"/>
      <c r="C234" s="265"/>
      <c r="E234" s="262"/>
    </row>
    <row r="235" spans="2:5" s="54" customFormat="1" ht="12">
      <c r="B235" s="262"/>
      <c r="C235" s="265"/>
      <c r="E235" s="262"/>
    </row>
    <row r="236" spans="2:5" s="54" customFormat="1" ht="12">
      <c r="B236" s="262"/>
      <c r="C236" s="265"/>
      <c r="E236" s="262"/>
    </row>
    <row r="237" spans="2:5" s="54" customFormat="1" ht="12">
      <c r="B237" s="262"/>
      <c r="C237" s="265"/>
      <c r="E237" s="262"/>
    </row>
    <row r="238" spans="2:5" s="54" customFormat="1" ht="12">
      <c r="B238" s="262"/>
      <c r="C238" s="265"/>
      <c r="E238" s="262"/>
    </row>
    <row r="239" spans="2:5" s="54" customFormat="1" ht="12">
      <c r="B239" s="262"/>
      <c r="C239" s="265"/>
      <c r="E239" s="262"/>
    </row>
    <row r="240" spans="2:5" s="54" customFormat="1" ht="12">
      <c r="B240" s="262"/>
      <c r="C240" s="265"/>
      <c r="E240" s="262"/>
    </row>
    <row r="241" spans="2:5" s="54" customFormat="1" ht="12">
      <c r="B241" s="262"/>
      <c r="C241" s="265"/>
      <c r="E241" s="262"/>
    </row>
    <row r="242" spans="2:5" s="54" customFormat="1" ht="12">
      <c r="B242" s="262"/>
      <c r="C242" s="265"/>
      <c r="E242" s="262"/>
    </row>
    <row r="243" spans="2:5" s="54" customFormat="1" ht="12">
      <c r="B243" s="262"/>
      <c r="C243" s="265"/>
      <c r="E243" s="262"/>
    </row>
    <row r="244" spans="2:5" s="54" customFormat="1" ht="12">
      <c r="B244" s="262"/>
      <c r="C244" s="265"/>
      <c r="E244" s="262"/>
    </row>
    <row r="245" spans="2:5" s="54" customFormat="1" ht="12">
      <c r="B245" s="262"/>
      <c r="C245" s="265"/>
      <c r="E245" s="262"/>
    </row>
    <row r="246" spans="2:5" s="54" customFormat="1" ht="12">
      <c r="B246" s="262"/>
      <c r="C246" s="265"/>
      <c r="E246" s="262"/>
    </row>
    <row r="247" spans="2:5" s="54" customFormat="1" ht="12">
      <c r="B247" s="262"/>
      <c r="C247" s="265"/>
      <c r="E247" s="262"/>
    </row>
    <row r="248" spans="2:5" s="54" customFormat="1" ht="12">
      <c r="B248" s="262"/>
      <c r="C248" s="265"/>
      <c r="E248" s="262"/>
    </row>
    <row r="249" spans="2:5" s="54" customFormat="1" ht="12">
      <c r="B249" s="262"/>
      <c r="C249" s="265"/>
      <c r="E249" s="262"/>
    </row>
    <row r="250" spans="2:5" s="54" customFormat="1" ht="12">
      <c r="B250" s="262"/>
      <c r="C250" s="265"/>
      <c r="E250" s="262"/>
    </row>
    <row r="251" spans="2:5" s="54" customFormat="1" ht="12">
      <c r="B251" s="262"/>
      <c r="C251" s="265"/>
      <c r="E251" s="262"/>
    </row>
    <row r="252" spans="2:5" s="54" customFormat="1" ht="12">
      <c r="B252" s="262"/>
      <c r="C252" s="265"/>
      <c r="E252" s="262"/>
    </row>
    <row r="253" spans="2:3" s="54" customFormat="1" ht="12">
      <c r="B253" s="262"/>
      <c r="C253" s="265"/>
    </row>
    <row r="254" spans="2:3" s="54" customFormat="1" ht="12">
      <c r="B254" s="262"/>
      <c r="C254" s="265"/>
    </row>
    <row r="255" spans="2:3" s="54" customFormat="1" ht="12">
      <c r="B255" s="262"/>
      <c r="C255" s="265"/>
    </row>
    <row r="256" spans="2:3" s="54" customFormat="1" ht="12">
      <c r="B256" s="262"/>
      <c r="C256" s="265"/>
    </row>
    <row r="257" spans="2:3" s="54" customFormat="1" ht="12">
      <c r="B257" s="262"/>
      <c r="C257" s="265"/>
    </row>
    <row r="258" spans="2:3" s="54" customFormat="1" ht="12">
      <c r="B258" s="262"/>
      <c r="C258" s="265"/>
    </row>
    <row r="259" spans="2:3" s="54" customFormat="1" ht="12">
      <c r="B259" s="262"/>
      <c r="C259" s="265"/>
    </row>
    <row r="260" spans="2:3" s="54" customFormat="1" ht="12">
      <c r="B260" s="262"/>
      <c r="C260" s="265"/>
    </row>
    <row r="261" spans="2:3" s="54" customFormat="1" ht="12">
      <c r="B261" s="262"/>
      <c r="C261" s="265"/>
    </row>
    <row r="262" spans="2:3" s="54" customFormat="1" ht="12">
      <c r="B262" s="262"/>
      <c r="C262" s="265"/>
    </row>
    <row r="263" spans="2:3" s="54" customFormat="1" ht="12">
      <c r="B263" s="262"/>
      <c r="C263" s="265"/>
    </row>
    <row r="264" spans="2:3" s="54" customFormat="1" ht="12">
      <c r="B264" s="262"/>
      <c r="C264" s="265"/>
    </row>
    <row r="265" spans="2:3" s="54" customFormat="1" ht="12">
      <c r="B265" s="262"/>
      <c r="C265" s="265"/>
    </row>
    <row r="266" spans="2:3" s="54" customFormat="1" ht="12">
      <c r="B266" s="262"/>
      <c r="C266" s="265"/>
    </row>
    <row r="267" spans="2:3" s="54" customFormat="1" ht="12">
      <c r="B267" s="262"/>
      <c r="C267" s="265"/>
    </row>
    <row r="268" spans="2:3" s="54" customFormat="1" ht="12">
      <c r="B268" s="262"/>
      <c r="C268" s="265"/>
    </row>
    <row r="269" spans="2:3" s="54" customFormat="1" ht="12">
      <c r="B269" s="262"/>
      <c r="C269" s="265"/>
    </row>
    <row r="270" spans="2:3" s="54" customFormat="1" ht="12">
      <c r="B270" s="262"/>
      <c r="C270" s="265"/>
    </row>
    <row r="271" spans="2:3" s="54" customFormat="1" ht="12">
      <c r="B271" s="262"/>
      <c r="C271" s="265"/>
    </row>
    <row r="272" spans="2:3" s="54" customFormat="1" ht="12">
      <c r="B272" s="262"/>
      <c r="C272" s="265"/>
    </row>
    <row r="273" spans="2:3" s="54" customFormat="1" ht="12">
      <c r="B273" s="262"/>
      <c r="C273" s="265"/>
    </row>
    <row r="274" spans="2:3" s="54" customFormat="1" ht="12">
      <c r="B274" s="262"/>
      <c r="C274" s="265"/>
    </row>
    <row r="275" spans="2:3" s="54" customFormat="1" ht="12">
      <c r="B275" s="262"/>
      <c r="C275" s="265"/>
    </row>
    <row r="276" spans="2:3" s="54" customFormat="1" ht="12">
      <c r="B276" s="262"/>
      <c r="C276" s="265"/>
    </row>
    <row r="277" spans="2:3" s="54" customFormat="1" ht="12">
      <c r="B277" s="262"/>
      <c r="C277" s="265"/>
    </row>
    <row r="278" spans="2:3" s="54" customFormat="1" ht="12">
      <c r="B278" s="262"/>
      <c r="C278" s="265"/>
    </row>
    <row r="279" spans="2:3" s="54" customFormat="1" ht="12">
      <c r="B279" s="262"/>
      <c r="C279" s="265"/>
    </row>
    <row r="280" spans="2:3" s="54" customFormat="1" ht="12">
      <c r="B280" s="262"/>
      <c r="C280" s="265"/>
    </row>
    <row r="281" spans="2:3" s="54" customFormat="1" ht="12">
      <c r="B281" s="262"/>
      <c r="C281" s="265"/>
    </row>
    <row r="282" spans="2:3" s="54" customFormat="1" ht="12">
      <c r="B282" s="262"/>
      <c r="C282" s="265"/>
    </row>
    <row r="283" spans="2:3" s="54" customFormat="1" ht="12">
      <c r="B283" s="262"/>
      <c r="C283" s="265"/>
    </row>
    <row r="284" spans="2:3" s="54" customFormat="1" ht="12">
      <c r="B284" s="262"/>
      <c r="C284" s="265"/>
    </row>
    <row r="285" spans="2:3" s="54" customFormat="1" ht="12">
      <c r="B285" s="262"/>
      <c r="C285" s="265"/>
    </row>
    <row r="286" spans="2:3" s="54" customFormat="1" ht="12">
      <c r="B286" s="262"/>
      <c r="C286" s="265"/>
    </row>
    <row r="287" spans="2:3" s="54" customFormat="1" ht="12">
      <c r="B287" s="262"/>
      <c r="C287" s="265"/>
    </row>
    <row r="288" spans="2:3" s="54" customFormat="1" ht="12">
      <c r="B288" s="262"/>
      <c r="C288" s="265"/>
    </row>
    <row r="289" spans="2:3" s="54" customFormat="1" ht="12">
      <c r="B289" s="262"/>
      <c r="C289" s="265"/>
    </row>
    <row r="290" spans="2:3" s="54" customFormat="1" ht="12">
      <c r="B290" s="262"/>
      <c r="C290" s="265"/>
    </row>
    <row r="291" spans="2:3" s="54" customFormat="1" ht="12">
      <c r="B291" s="262"/>
      <c r="C291" s="265"/>
    </row>
    <row r="292" spans="2:3" s="54" customFormat="1" ht="12">
      <c r="B292" s="262"/>
      <c r="C292" s="265"/>
    </row>
    <row r="293" spans="2:3" s="54" customFormat="1" ht="12">
      <c r="B293" s="262"/>
      <c r="C293" s="265"/>
    </row>
    <row r="294" spans="2:3" s="54" customFormat="1" ht="12">
      <c r="B294" s="262"/>
      <c r="C294" s="265"/>
    </row>
    <row r="295" spans="2:3" s="54" customFormat="1" ht="12">
      <c r="B295" s="262"/>
      <c r="C295" s="265"/>
    </row>
    <row r="296" spans="2:3" s="54" customFormat="1" ht="12">
      <c r="B296" s="262"/>
      <c r="C296" s="265"/>
    </row>
    <row r="297" spans="2:3" s="54" customFormat="1" ht="12">
      <c r="B297" s="262"/>
      <c r="C297" s="265"/>
    </row>
    <row r="298" spans="2:3" s="54" customFormat="1" ht="12">
      <c r="B298" s="262"/>
      <c r="C298" s="265"/>
    </row>
    <row r="299" spans="2:3" s="54" customFormat="1" ht="12">
      <c r="B299" s="262"/>
      <c r="C299" s="265"/>
    </row>
    <row r="300" spans="2:3" s="54" customFormat="1" ht="12">
      <c r="B300" s="262"/>
      <c r="C300" s="265"/>
    </row>
    <row r="301" spans="2:3" s="54" customFormat="1" ht="12">
      <c r="B301" s="262"/>
      <c r="C301" s="265"/>
    </row>
    <row r="302" spans="2:3" s="54" customFormat="1" ht="12">
      <c r="B302" s="262"/>
      <c r="C302" s="265"/>
    </row>
    <row r="303" spans="2:3" s="54" customFormat="1" ht="12">
      <c r="B303" s="262"/>
      <c r="C303" s="265"/>
    </row>
    <row r="304" spans="2:3" s="54" customFormat="1" ht="12">
      <c r="B304" s="262"/>
      <c r="C304" s="265"/>
    </row>
    <row r="305" spans="2:3" s="54" customFormat="1" ht="12">
      <c r="B305" s="262"/>
      <c r="C305" s="265"/>
    </row>
    <row r="306" spans="2:3" s="54" customFormat="1" ht="12">
      <c r="B306" s="262"/>
      <c r="C306" s="265"/>
    </row>
    <row r="307" spans="2:3" s="54" customFormat="1" ht="12">
      <c r="B307" s="262"/>
      <c r="C307" s="265"/>
    </row>
    <row r="308" spans="2:3" s="54" customFormat="1" ht="12">
      <c r="B308" s="262"/>
      <c r="C308" s="265"/>
    </row>
    <row r="309" spans="2:3" s="54" customFormat="1" ht="12">
      <c r="B309" s="262"/>
      <c r="C309" s="265"/>
    </row>
    <row r="310" spans="2:3" s="54" customFormat="1" ht="12">
      <c r="B310" s="262"/>
      <c r="C310" s="265"/>
    </row>
    <row r="311" spans="2:3" s="54" customFormat="1" ht="12">
      <c r="B311" s="262"/>
      <c r="C311" s="265"/>
    </row>
    <row r="312" spans="2:3" s="54" customFormat="1" ht="12">
      <c r="B312" s="262"/>
      <c r="C312" s="265"/>
    </row>
    <row r="313" spans="2:3" s="54" customFormat="1" ht="12">
      <c r="B313" s="262"/>
      <c r="C313" s="265"/>
    </row>
    <row r="314" spans="2:3" s="54" customFormat="1" ht="12">
      <c r="B314" s="262"/>
      <c r="C314" s="265"/>
    </row>
    <row r="315" spans="2:3" s="54" customFormat="1" ht="12">
      <c r="B315" s="262"/>
      <c r="C315" s="265"/>
    </row>
    <row r="316" spans="2:3" s="54" customFormat="1" ht="12">
      <c r="B316" s="262"/>
      <c r="C316" s="265"/>
    </row>
    <row r="317" spans="2:3" s="54" customFormat="1" ht="12">
      <c r="B317" s="262"/>
      <c r="C317" s="265"/>
    </row>
    <row r="318" spans="2:3" s="54" customFormat="1" ht="12">
      <c r="B318" s="262"/>
      <c r="C318" s="265"/>
    </row>
    <row r="319" spans="2:3" s="54" customFormat="1" ht="12">
      <c r="B319" s="262"/>
      <c r="C319" s="265"/>
    </row>
    <row r="320" spans="2:3" s="54" customFormat="1" ht="12">
      <c r="B320" s="262"/>
      <c r="C320" s="265"/>
    </row>
    <row r="321" spans="2:3" s="54" customFormat="1" ht="12">
      <c r="B321" s="262"/>
      <c r="C321" s="265"/>
    </row>
    <row r="322" spans="2:3" s="54" customFormat="1" ht="12">
      <c r="B322" s="262"/>
      <c r="C322" s="265"/>
    </row>
    <row r="323" spans="2:3" s="54" customFormat="1" ht="12">
      <c r="B323" s="262"/>
      <c r="C323" s="265"/>
    </row>
    <row r="324" spans="2:3" s="54" customFormat="1" ht="12">
      <c r="B324" s="262"/>
      <c r="C324" s="265"/>
    </row>
    <row r="325" spans="2:3" s="54" customFormat="1" ht="12">
      <c r="B325" s="262"/>
      <c r="C325" s="265"/>
    </row>
    <row r="326" spans="2:3" s="54" customFormat="1" ht="12">
      <c r="B326" s="262"/>
      <c r="C326" s="265"/>
    </row>
    <row r="327" spans="2:3" s="54" customFormat="1" ht="12">
      <c r="B327" s="262"/>
      <c r="C327" s="265"/>
    </row>
    <row r="328" spans="2:3" s="54" customFormat="1" ht="12">
      <c r="B328" s="262"/>
      <c r="C328" s="265"/>
    </row>
    <row r="329" spans="2:3" s="54" customFormat="1" ht="12">
      <c r="B329" s="262"/>
      <c r="C329" s="265"/>
    </row>
    <row r="330" spans="2:3" s="54" customFormat="1" ht="12">
      <c r="B330" s="262"/>
      <c r="C330" s="265"/>
    </row>
    <row r="331" spans="2:3" s="54" customFormat="1" ht="12">
      <c r="B331" s="262"/>
      <c r="C331" s="265"/>
    </row>
    <row r="332" spans="2:3" s="54" customFormat="1" ht="12">
      <c r="B332" s="262"/>
      <c r="C332" s="265"/>
    </row>
    <row r="333" spans="2:3" s="54" customFormat="1" ht="12">
      <c r="B333" s="262"/>
      <c r="C333" s="265"/>
    </row>
    <row r="334" spans="2:3" s="54" customFormat="1" ht="12">
      <c r="B334" s="262"/>
      <c r="C334" s="265"/>
    </row>
    <row r="335" spans="2:3" s="54" customFormat="1" ht="12">
      <c r="B335" s="262"/>
      <c r="C335" s="265"/>
    </row>
    <row r="336" spans="2:3" s="54" customFormat="1" ht="12">
      <c r="B336" s="262"/>
      <c r="C336" s="265"/>
    </row>
    <row r="337" spans="2:3" s="54" customFormat="1" ht="12">
      <c r="B337" s="262"/>
      <c r="C337" s="265"/>
    </row>
    <row r="338" spans="2:3" s="54" customFormat="1" ht="12">
      <c r="B338" s="262"/>
      <c r="C338" s="265"/>
    </row>
    <row r="339" spans="2:3" s="54" customFormat="1" ht="12">
      <c r="B339" s="262"/>
      <c r="C339" s="265"/>
    </row>
    <row r="340" spans="2:3" s="54" customFormat="1" ht="12">
      <c r="B340" s="262"/>
      <c r="C340" s="265"/>
    </row>
    <row r="341" spans="2:3" s="54" customFormat="1" ht="12">
      <c r="B341" s="262"/>
      <c r="C341" s="265"/>
    </row>
    <row r="342" spans="2:3" s="54" customFormat="1" ht="12">
      <c r="B342" s="262"/>
      <c r="C342" s="265"/>
    </row>
    <row r="343" spans="2:3" s="54" customFormat="1" ht="12">
      <c r="B343" s="262"/>
      <c r="C343" s="265"/>
    </row>
    <row r="344" spans="2:3" s="54" customFormat="1" ht="12">
      <c r="B344" s="262"/>
      <c r="C344" s="265"/>
    </row>
    <row r="345" spans="2:3" s="54" customFormat="1" ht="12">
      <c r="B345" s="262"/>
      <c r="C345" s="265"/>
    </row>
    <row r="346" spans="2:3" s="54" customFormat="1" ht="12">
      <c r="B346" s="262"/>
      <c r="C346" s="265"/>
    </row>
    <row r="347" spans="2:3" s="54" customFormat="1" ht="12">
      <c r="B347" s="262"/>
      <c r="C347" s="265"/>
    </row>
    <row r="348" spans="2:3" s="54" customFormat="1" ht="12">
      <c r="B348" s="262"/>
      <c r="C348" s="265"/>
    </row>
    <row r="349" spans="2:3" s="54" customFormat="1" ht="12">
      <c r="B349" s="262"/>
      <c r="C349" s="265"/>
    </row>
    <row r="350" spans="2:3" s="54" customFormat="1" ht="12">
      <c r="B350" s="262"/>
      <c r="C350" s="265"/>
    </row>
    <row r="351" spans="2:3" s="54" customFormat="1" ht="12">
      <c r="B351" s="262"/>
      <c r="C351" s="265"/>
    </row>
    <row r="352" spans="2:3" s="54" customFormat="1" ht="12">
      <c r="B352" s="262"/>
      <c r="C352" s="265"/>
    </row>
    <row r="353" spans="2:3" s="54" customFormat="1" ht="12">
      <c r="B353" s="262"/>
      <c r="C353" s="265"/>
    </row>
    <row r="354" spans="2:3" s="54" customFormat="1" ht="12">
      <c r="B354" s="262"/>
      <c r="C354" s="265"/>
    </row>
    <row r="355" spans="2:3" s="54" customFormat="1" ht="12">
      <c r="B355" s="262"/>
      <c r="C355" s="265"/>
    </row>
    <row r="356" spans="2:3" s="54" customFormat="1" ht="12">
      <c r="B356" s="262"/>
      <c r="C356" s="265"/>
    </row>
    <row r="357" spans="2:3" s="54" customFormat="1" ht="12">
      <c r="B357" s="262"/>
      <c r="C357" s="265"/>
    </row>
    <row r="358" spans="2:3" s="54" customFormat="1" ht="12">
      <c r="B358" s="262"/>
      <c r="C358" s="265"/>
    </row>
    <row r="359" spans="2:3" s="54" customFormat="1" ht="12">
      <c r="B359" s="262"/>
      <c r="C359" s="265"/>
    </row>
    <row r="360" spans="2:3" s="54" customFormat="1" ht="12">
      <c r="B360" s="262"/>
      <c r="C360" s="265"/>
    </row>
    <row r="361" spans="2:3" s="54" customFormat="1" ht="12">
      <c r="B361" s="262"/>
      <c r="C361" s="265"/>
    </row>
    <row r="362" spans="2:3" s="54" customFormat="1" ht="12">
      <c r="B362" s="262"/>
      <c r="C362" s="265"/>
    </row>
    <row r="363" spans="2:3" s="54" customFormat="1" ht="12">
      <c r="B363" s="262"/>
      <c r="C363" s="265"/>
    </row>
    <row r="364" spans="2:3" s="54" customFormat="1" ht="12">
      <c r="B364" s="262"/>
      <c r="C364" s="265"/>
    </row>
    <row r="365" spans="2:3" s="54" customFormat="1" ht="12">
      <c r="B365" s="262"/>
      <c r="C365" s="265"/>
    </row>
    <row r="366" spans="2:3" s="54" customFormat="1" ht="12">
      <c r="B366" s="262"/>
      <c r="C366" s="265"/>
    </row>
    <row r="367" spans="2:3" s="54" customFormat="1" ht="12">
      <c r="B367" s="262"/>
      <c r="C367" s="265"/>
    </row>
    <row r="368" spans="2:3" s="54" customFormat="1" ht="12">
      <c r="B368" s="262"/>
      <c r="C368" s="265"/>
    </row>
    <row r="369" spans="2:3" s="54" customFormat="1" ht="12">
      <c r="B369" s="262"/>
      <c r="C369" s="265"/>
    </row>
    <row r="370" spans="2:3" s="54" customFormat="1" ht="12">
      <c r="B370" s="262"/>
      <c r="C370" s="265"/>
    </row>
    <row r="371" spans="2:3" s="54" customFormat="1" ht="12">
      <c r="B371" s="262"/>
      <c r="C371" s="265"/>
    </row>
    <row r="372" spans="2:3" s="54" customFormat="1" ht="12">
      <c r="B372" s="262"/>
      <c r="C372" s="265"/>
    </row>
    <row r="373" spans="2:3" s="54" customFormat="1" ht="12">
      <c r="B373" s="262"/>
      <c r="C373" s="265"/>
    </row>
    <row r="374" spans="2:3" s="54" customFormat="1" ht="12">
      <c r="B374" s="262"/>
      <c r="C374" s="265"/>
    </row>
    <row r="375" spans="2:3" s="54" customFormat="1" ht="12">
      <c r="B375" s="262"/>
      <c r="C375" s="265"/>
    </row>
    <row r="376" spans="2:3" s="54" customFormat="1" ht="12">
      <c r="B376" s="262"/>
      <c r="C376" s="265"/>
    </row>
    <row r="377" spans="2:3" s="54" customFormat="1" ht="12">
      <c r="B377" s="262"/>
      <c r="C377" s="265"/>
    </row>
    <row r="378" spans="2:3" s="54" customFormat="1" ht="12">
      <c r="B378" s="262"/>
      <c r="C378" s="265"/>
    </row>
    <row r="379" spans="2:3" s="54" customFormat="1" ht="12">
      <c r="B379" s="262"/>
      <c r="C379" s="265"/>
    </row>
    <row r="380" spans="2:3" s="54" customFormat="1" ht="12">
      <c r="B380" s="262"/>
      <c r="C380" s="265"/>
    </row>
    <row r="381" spans="2:3" s="54" customFormat="1" ht="12">
      <c r="B381" s="262"/>
      <c r="C381" s="265"/>
    </row>
    <row r="382" spans="2:3" s="54" customFormat="1" ht="12">
      <c r="B382" s="262"/>
      <c r="C382" s="265"/>
    </row>
    <row r="383" spans="2:3" s="54" customFormat="1" ht="12">
      <c r="B383" s="262"/>
      <c r="C383" s="265"/>
    </row>
    <row r="384" spans="2:3" s="54" customFormat="1" ht="12">
      <c r="B384" s="262"/>
      <c r="C384" s="265"/>
    </row>
    <row r="385" spans="2:3" s="54" customFormat="1" ht="12">
      <c r="B385" s="262"/>
      <c r="C385" s="265"/>
    </row>
    <row r="386" spans="2:3" s="54" customFormat="1" ht="12">
      <c r="B386" s="262"/>
      <c r="C386" s="265"/>
    </row>
    <row r="387" spans="2:3" s="54" customFormat="1" ht="12">
      <c r="B387" s="262"/>
      <c r="C387" s="265"/>
    </row>
    <row r="388" spans="2:3" s="54" customFormat="1" ht="12">
      <c r="B388" s="262"/>
      <c r="C388" s="265"/>
    </row>
    <row r="389" spans="2:3" s="54" customFormat="1" ht="12">
      <c r="B389" s="262"/>
      <c r="C389" s="265"/>
    </row>
    <row r="390" spans="2:3" s="54" customFormat="1" ht="12">
      <c r="B390" s="262"/>
      <c r="C390" s="265"/>
    </row>
    <row r="391" spans="2:3" s="54" customFormat="1" ht="12">
      <c r="B391" s="262"/>
      <c r="C391" s="265"/>
    </row>
    <row r="392" spans="2:3" s="54" customFormat="1" ht="12">
      <c r="B392" s="262"/>
      <c r="C392" s="265"/>
    </row>
    <row r="393" s="54" customFormat="1" ht="12">
      <c r="C393" s="265"/>
    </row>
    <row r="394" s="54" customFormat="1" ht="12">
      <c r="C394" s="265"/>
    </row>
    <row r="395" s="54" customFormat="1" ht="12">
      <c r="C395" s="265"/>
    </row>
    <row r="396" s="54" customFormat="1" ht="12">
      <c r="C396" s="265"/>
    </row>
    <row r="397" s="54" customFormat="1" ht="12">
      <c r="C397" s="265"/>
    </row>
    <row r="398" s="54" customFormat="1" ht="12">
      <c r="C398" s="265"/>
    </row>
    <row r="399" s="54" customFormat="1" ht="12">
      <c r="C399" s="265"/>
    </row>
    <row r="400" s="54" customFormat="1" ht="12">
      <c r="C400" s="265"/>
    </row>
    <row r="401" s="54" customFormat="1" ht="12">
      <c r="C401" s="265"/>
    </row>
    <row r="402" s="54" customFormat="1" ht="12">
      <c r="C402" s="265"/>
    </row>
    <row r="403" s="54" customFormat="1" ht="12">
      <c r="C403" s="265"/>
    </row>
    <row r="404" s="54" customFormat="1" ht="12">
      <c r="C404" s="265"/>
    </row>
    <row r="405" s="54" customFormat="1" ht="12">
      <c r="C405" s="265"/>
    </row>
    <row r="406" s="54" customFormat="1" ht="12">
      <c r="C406" s="265"/>
    </row>
    <row r="407" s="54" customFormat="1" ht="12">
      <c r="C407" s="265"/>
    </row>
    <row r="408" s="54" customFormat="1" ht="12">
      <c r="C408" s="265"/>
    </row>
    <row r="409" s="54" customFormat="1" ht="12">
      <c r="C409" s="265"/>
    </row>
    <row r="410" s="54" customFormat="1" ht="12">
      <c r="C410" s="265"/>
    </row>
    <row r="411" s="54" customFormat="1" ht="12">
      <c r="C411" s="265"/>
    </row>
    <row r="412" s="54" customFormat="1" ht="12">
      <c r="C412" s="265"/>
    </row>
    <row r="413" s="54" customFormat="1" ht="12">
      <c r="C413" s="265"/>
    </row>
    <row r="414" s="54" customFormat="1" ht="12">
      <c r="C414" s="265"/>
    </row>
    <row r="415" s="54" customFormat="1" ht="12">
      <c r="C415" s="265"/>
    </row>
    <row r="416" s="54" customFormat="1" ht="12">
      <c r="C416" s="265"/>
    </row>
    <row r="417" s="54" customFormat="1" ht="12">
      <c r="C417" s="265"/>
    </row>
    <row r="418" s="54" customFormat="1" ht="12">
      <c r="C418" s="265"/>
    </row>
    <row r="419" s="54" customFormat="1" ht="12">
      <c r="C419" s="265"/>
    </row>
    <row r="420" s="54" customFormat="1" ht="12">
      <c r="C420" s="265"/>
    </row>
    <row r="421" s="54" customFormat="1" ht="12">
      <c r="C421" s="265"/>
    </row>
    <row r="422" s="54" customFormat="1" ht="12">
      <c r="C422" s="265"/>
    </row>
    <row r="423" s="54" customFormat="1" ht="12">
      <c r="C423" s="265"/>
    </row>
    <row r="424" s="54" customFormat="1" ht="12">
      <c r="C424" s="265"/>
    </row>
    <row r="425" s="54" customFormat="1" ht="12">
      <c r="C425" s="265"/>
    </row>
    <row r="426" s="54" customFormat="1" ht="12">
      <c r="C426" s="265"/>
    </row>
    <row r="427" s="54" customFormat="1" ht="12">
      <c r="C427" s="265"/>
    </row>
    <row r="428" s="54" customFormat="1" ht="12">
      <c r="C428" s="265"/>
    </row>
    <row r="429" s="54" customFormat="1" ht="12">
      <c r="C429" s="265"/>
    </row>
    <row r="430" s="54" customFormat="1" ht="12">
      <c r="C430" s="265"/>
    </row>
    <row r="431" s="54" customFormat="1" ht="12">
      <c r="C431" s="265"/>
    </row>
    <row r="432" s="54" customFormat="1" ht="12">
      <c r="C432" s="265"/>
    </row>
    <row r="433" s="54" customFormat="1" ht="12">
      <c r="C433" s="265"/>
    </row>
    <row r="434" s="54" customFormat="1" ht="12">
      <c r="C434" s="265"/>
    </row>
    <row r="435" s="54" customFormat="1" ht="12">
      <c r="C435" s="265"/>
    </row>
    <row r="436" s="54" customFormat="1" ht="12">
      <c r="C436" s="265"/>
    </row>
    <row r="437" s="54" customFormat="1" ht="12">
      <c r="C437" s="265"/>
    </row>
    <row r="438" s="54" customFormat="1" ht="12">
      <c r="C438" s="265"/>
    </row>
    <row r="439" s="54" customFormat="1" ht="12">
      <c r="C439" s="265"/>
    </row>
    <row r="440" s="54" customFormat="1" ht="12">
      <c r="C440" s="265"/>
    </row>
    <row r="441" s="54" customFormat="1" ht="12">
      <c r="C441" s="265"/>
    </row>
    <row r="442" s="54" customFormat="1" ht="12">
      <c r="C442" s="265"/>
    </row>
    <row r="443" s="54" customFormat="1" ht="12">
      <c r="C443" s="265"/>
    </row>
    <row r="444" s="54" customFormat="1" ht="12">
      <c r="C444" s="265"/>
    </row>
    <row r="445" s="54" customFormat="1" ht="12">
      <c r="C445" s="265"/>
    </row>
    <row r="446" s="54" customFormat="1" ht="12">
      <c r="C446" s="265"/>
    </row>
    <row r="447" s="54" customFormat="1" ht="12">
      <c r="C447" s="265"/>
    </row>
    <row r="448" s="54" customFormat="1" ht="12">
      <c r="C448" s="265"/>
    </row>
    <row r="449" s="54" customFormat="1" ht="12">
      <c r="C449" s="265"/>
    </row>
    <row r="450" s="54" customFormat="1" ht="12">
      <c r="C450" s="265"/>
    </row>
    <row r="451" s="54" customFormat="1" ht="12">
      <c r="C451" s="265"/>
    </row>
    <row r="452" s="54" customFormat="1" ht="12">
      <c r="C452" s="265"/>
    </row>
    <row r="453" s="54" customFormat="1" ht="12">
      <c r="C453" s="265"/>
    </row>
    <row r="454" s="54" customFormat="1" ht="12">
      <c r="C454" s="265"/>
    </row>
    <row r="455" s="54" customFormat="1" ht="12">
      <c r="C455" s="265"/>
    </row>
    <row r="456" s="54" customFormat="1" ht="12">
      <c r="C456" s="265"/>
    </row>
    <row r="457" s="54" customFormat="1" ht="12">
      <c r="C457" s="265"/>
    </row>
    <row r="458" s="54" customFormat="1" ht="12">
      <c r="C458" s="265"/>
    </row>
    <row r="459" s="54" customFormat="1" ht="12">
      <c r="C459" s="265"/>
    </row>
    <row r="460" s="54" customFormat="1" ht="12">
      <c r="C460" s="265"/>
    </row>
    <row r="461" s="54" customFormat="1" ht="12">
      <c r="C461" s="265"/>
    </row>
    <row r="462" s="54" customFormat="1" ht="12">
      <c r="C462" s="265"/>
    </row>
    <row r="463" s="54" customFormat="1" ht="12">
      <c r="C463" s="265"/>
    </row>
    <row r="464" s="54" customFormat="1" ht="12">
      <c r="C464" s="265"/>
    </row>
    <row r="465" s="54" customFormat="1" ht="12">
      <c r="C465" s="265"/>
    </row>
    <row r="466" s="54" customFormat="1" ht="12">
      <c r="C466" s="265"/>
    </row>
    <row r="467" s="54" customFormat="1" ht="12">
      <c r="C467" s="265"/>
    </row>
    <row r="468" s="54" customFormat="1" ht="12">
      <c r="C468" s="265"/>
    </row>
    <row r="469" s="54" customFormat="1" ht="12">
      <c r="C469" s="265"/>
    </row>
    <row r="470" s="54" customFormat="1" ht="12">
      <c r="C470" s="265"/>
    </row>
    <row r="471" s="54" customFormat="1" ht="12">
      <c r="C471" s="265"/>
    </row>
    <row r="472" s="54" customFormat="1" ht="12">
      <c r="C472" s="265"/>
    </row>
    <row r="473" s="54" customFormat="1" ht="12">
      <c r="C473" s="265"/>
    </row>
    <row r="474" s="54" customFormat="1" ht="12">
      <c r="C474" s="265"/>
    </row>
    <row r="475" s="54" customFormat="1" ht="12">
      <c r="C475" s="265"/>
    </row>
    <row r="476" s="54" customFormat="1" ht="12">
      <c r="C476" s="265"/>
    </row>
    <row r="477" s="54" customFormat="1" ht="12">
      <c r="C477" s="265"/>
    </row>
    <row r="478" s="54" customFormat="1" ht="12">
      <c r="C478" s="265"/>
    </row>
    <row r="479" s="54" customFormat="1" ht="12">
      <c r="C479" s="265"/>
    </row>
    <row r="480" s="54" customFormat="1" ht="12">
      <c r="C480" s="265"/>
    </row>
    <row r="481" s="54" customFormat="1" ht="12">
      <c r="C481" s="265"/>
    </row>
    <row r="482" s="54" customFormat="1" ht="12">
      <c r="C482" s="265"/>
    </row>
    <row r="483" s="54" customFormat="1" ht="12">
      <c r="C483" s="265"/>
    </row>
    <row r="484" s="54" customFormat="1" ht="12">
      <c r="C484" s="265"/>
    </row>
    <row r="485" s="54" customFormat="1" ht="12">
      <c r="C485" s="265"/>
    </row>
    <row r="486" s="54" customFormat="1" ht="12">
      <c r="C486" s="265"/>
    </row>
    <row r="487" s="54" customFormat="1" ht="12">
      <c r="C487" s="265"/>
    </row>
    <row r="488" s="54" customFormat="1" ht="12">
      <c r="C488" s="265"/>
    </row>
    <row r="489" s="54" customFormat="1" ht="12">
      <c r="C489" s="265"/>
    </row>
    <row r="490" s="54" customFormat="1" ht="12">
      <c r="C490" s="265"/>
    </row>
    <row r="491" s="54" customFormat="1" ht="12">
      <c r="C491" s="265"/>
    </row>
    <row r="492" s="54" customFormat="1" ht="12">
      <c r="C492" s="265"/>
    </row>
    <row r="493" s="54" customFormat="1" ht="12">
      <c r="C493" s="265"/>
    </row>
    <row r="494" s="54" customFormat="1" ht="12">
      <c r="C494" s="265"/>
    </row>
    <row r="495" s="54" customFormat="1" ht="12">
      <c r="C495" s="265"/>
    </row>
    <row r="496" s="54" customFormat="1" ht="12">
      <c r="C496" s="265"/>
    </row>
    <row r="497" s="54" customFormat="1" ht="12">
      <c r="C497" s="265"/>
    </row>
    <row r="498" s="54" customFormat="1" ht="12">
      <c r="C498" s="265"/>
    </row>
    <row r="499" s="54" customFormat="1" ht="12">
      <c r="C499" s="265"/>
    </row>
    <row r="500" s="54" customFormat="1" ht="12">
      <c r="C500" s="265"/>
    </row>
    <row r="501" s="54" customFormat="1" ht="12">
      <c r="C501" s="265"/>
    </row>
    <row r="502" s="54" customFormat="1" ht="12">
      <c r="C502" s="265"/>
    </row>
    <row r="503" s="54" customFormat="1" ht="12">
      <c r="C503" s="265"/>
    </row>
    <row r="504" s="54" customFormat="1" ht="12">
      <c r="C504" s="265"/>
    </row>
    <row r="505" s="54" customFormat="1" ht="12">
      <c r="C505" s="265"/>
    </row>
    <row r="506" s="54" customFormat="1" ht="12">
      <c r="C506" s="265"/>
    </row>
    <row r="507" s="54" customFormat="1" ht="12">
      <c r="C507" s="265"/>
    </row>
    <row r="508" s="54" customFormat="1" ht="12">
      <c r="C508" s="265"/>
    </row>
    <row r="509" s="54" customFormat="1" ht="12">
      <c r="C509" s="265"/>
    </row>
    <row r="510" s="54" customFormat="1" ht="12">
      <c r="C510" s="265"/>
    </row>
    <row r="511" s="54" customFormat="1" ht="12">
      <c r="C511" s="265"/>
    </row>
    <row r="512" s="54" customFormat="1" ht="12">
      <c r="C512" s="265"/>
    </row>
    <row r="513" s="54" customFormat="1" ht="12">
      <c r="C513" s="265"/>
    </row>
    <row r="514" s="54" customFormat="1" ht="12">
      <c r="C514" s="265"/>
    </row>
    <row r="515" s="54" customFormat="1" ht="12">
      <c r="C515" s="265"/>
    </row>
    <row r="516" s="54" customFormat="1" ht="12">
      <c r="C516" s="265"/>
    </row>
    <row r="517" s="54" customFormat="1" ht="12">
      <c r="C517" s="265"/>
    </row>
    <row r="518" s="54" customFormat="1" ht="12">
      <c r="C518" s="265"/>
    </row>
    <row r="519" s="54" customFormat="1" ht="12">
      <c r="C519" s="265"/>
    </row>
    <row r="520" s="54" customFormat="1" ht="12">
      <c r="C520" s="265"/>
    </row>
    <row r="521" s="54" customFormat="1" ht="12">
      <c r="C521" s="265"/>
    </row>
    <row r="522" s="54" customFormat="1" ht="12">
      <c r="C522" s="265"/>
    </row>
    <row r="523" s="54" customFormat="1" ht="12">
      <c r="C523" s="265"/>
    </row>
    <row r="524" s="54" customFormat="1" ht="12">
      <c r="C524" s="265"/>
    </row>
    <row r="525" s="54" customFormat="1" ht="12">
      <c r="C525" s="265"/>
    </row>
    <row r="526" s="54" customFormat="1" ht="12">
      <c r="C526" s="265"/>
    </row>
    <row r="527" s="54" customFormat="1" ht="12">
      <c r="C527" s="265"/>
    </row>
    <row r="528" s="54" customFormat="1" ht="12">
      <c r="C528" s="265"/>
    </row>
    <row r="529" s="54" customFormat="1" ht="12">
      <c r="C529" s="265"/>
    </row>
    <row r="530" s="54" customFormat="1" ht="12">
      <c r="C530" s="265"/>
    </row>
    <row r="531" s="54" customFormat="1" ht="12">
      <c r="C531" s="265"/>
    </row>
    <row r="532" s="54" customFormat="1" ht="12">
      <c r="C532" s="265"/>
    </row>
    <row r="533" s="54" customFormat="1" ht="12">
      <c r="C533" s="265"/>
    </row>
    <row r="534" s="54" customFormat="1" ht="12">
      <c r="C534" s="265"/>
    </row>
    <row r="535" s="54" customFormat="1" ht="12">
      <c r="C535" s="265"/>
    </row>
    <row r="536" s="54" customFormat="1" ht="12">
      <c r="C536" s="265"/>
    </row>
    <row r="537" s="54" customFormat="1" ht="12">
      <c r="C537" s="265"/>
    </row>
    <row r="538" s="54" customFormat="1" ht="12">
      <c r="C538" s="265"/>
    </row>
    <row r="539" s="54" customFormat="1" ht="12">
      <c r="C539" s="265"/>
    </row>
    <row r="540" s="54" customFormat="1" ht="12">
      <c r="C540" s="265"/>
    </row>
    <row r="541" s="54" customFormat="1" ht="12">
      <c r="C541" s="265"/>
    </row>
    <row r="542" s="54" customFormat="1" ht="12">
      <c r="C542" s="265"/>
    </row>
    <row r="543" s="54" customFormat="1" ht="12">
      <c r="C543" s="265"/>
    </row>
    <row r="544" s="54" customFormat="1" ht="12">
      <c r="C544" s="265"/>
    </row>
    <row r="545" s="54" customFormat="1" ht="12">
      <c r="C545" s="265"/>
    </row>
    <row r="546" s="54" customFormat="1" ht="12">
      <c r="C546" s="265"/>
    </row>
    <row r="547" s="54" customFormat="1" ht="12">
      <c r="C547" s="265"/>
    </row>
    <row r="548" s="54" customFormat="1" ht="12">
      <c r="C548" s="265"/>
    </row>
    <row r="549" s="54" customFormat="1" ht="12">
      <c r="C549" s="265"/>
    </row>
    <row r="550" s="54" customFormat="1" ht="12">
      <c r="C550" s="265"/>
    </row>
    <row r="551" s="54" customFormat="1" ht="12">
      <c r="C551" s="265"/>
    </row>
    <row r="552" s="54" customFormat="1" ht="12">
      <c r="C552" s="265"/>
    </row>
    <row r="553" s="54" customFormat="1" ht="12">
      <c r="C553" s="265"/>
    </row>
    <row r="554" s="54" customFormat="1" ht="12">
      <c r="C554" s="265"/>
    </row>
    <row r="555" s="54" customFormat="1" ht="12">
      <c r="C555" s="265"/>
    </row>
    <row r="556" s="54" customFormat="1" ht="12">
      <c r="C556" s="265"/>
    </row>
    <row r="557" s="54" customFormat="1" ht="12">
      <c r="C557" s="265"/>
    </row>
    <row r="558" s="54" customFormat="1" ht="12">
      <c r="C558" s="265"/>
    </row>
    <row r="559" s="54" customFormat="1" ht="12">
      <c r="C559" s="265"/>
    </row>
    <row r="560" s="54" customFormat="1" ht="12">
      <c r="C560" s="265"/>
    </row>
    <row r="561" s="54" customFormat="1" ht="12">
      <c r="C561" s="265"/>
    </row>
    <row r="562" s="54" customFormat="1" ht="12">
      <c r="C562" s="265"/>
    </row>
    <row r="563" s="54" customFormat="1" ht="12">
      <c r="C563" s="265"/>
    </row>
    <row r="564" s="54" customFormat="1" ht="12">
      <c r="C564" s="265"/>
    </row>
    <row r="565" s="54" customFormat="1" ht="12">
      <c r="C565" s="265"/>
    </row>
    <row r="566" s="54" customFormat="1" ht="12">
      <c r="C566" s="265"/>
    </row>
    <row r="567" s="54" customFormat="1" ht="12">
      <c r="C567" s="265"/>
    </row>
    <row r="568" s="54" customFormat="1" ht="12">
      <c r="C568" s="265"/>
    </row>
    <row r="569" s="54" customFormat="1" ht="12">
      <c r="C569" s="265"/>
    </row>
    <row r="570" s="54" customFormat="1" ht="12">
      <c r="C570" s="265"/>
    </row>
    <row r="571" s="54" customFormat="1" ht="12">
      <c r="C571" s="265"/>
    </row>
    <row r="572" s="54" customFormat="1" ht="12">
      <c r="C572" s="265"/>
    </row>
    <row r="573" s="54" customFormat="1" ht="12">
      <c r="C573" s="265"/>
    </row>
    <row r="574" s="54" customFormat="1" ht="12">
      <c r="C574" s="265"/>
    </row>
    <row r="575" s="54" customFormat="1" ht="12">
      <c r="C575" s="265"/>
    </row>
  </sheetData>
  <sheetProtection/>
  <mergeCells count="12">
    <mergeCell ref="J4:V4"/>
    <mergeCell ref="W4:W5"/>
    <mergeCell ref="X4:X5"/>
    <mergeCell ref="Y4:Y5"/>
    <mergeCell ref="Z4:Z5"/>
    <mergeCell ref="AA4:AA5"/>
    <mergeCell ref="A4:A5"/>
    <mergeCell ref="B4:C5"/>
    <mergeCell ref="D4:D5"/>
    <mergeCell ref="E4:E5"/>
    <mergeCell ref="F4:G5"/>
    <mergeCell ref="H4:I5"/>
  </mergeCells>
  <printOptions/>
  <pageMargins left="0.17" right="0.17" top="0.3" bottom="0.16" header="0.32" footer="0.17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Zeros="0" zoomScalePageLayoutView="0" workbookViewId="0" topLeftCell="A1">
      <pane xSplit="1" ySplit="4" topLeftCell="B5" activePane="bottomRight" state="frozen"/>
      <selection pane="topLeft" activeCell="A4" sqref="A4:A6"/>
      <selection pane="topRight" activeCell="A4" sqref="A4:A6"/>
      <selection pane="bottomLeft" activeCell="A4" sqref="A4:A6"/>
      <selection pane="bottomRight" activeCell="A1" sqref="A1"/>
    </sheetView>
  </sheetViews>
  <sheetFormatPr defaultColWidth="8.88671875" defaultRowHeight="13.5"/>
  <cols>
    <col min="1" max="1" width="16.21484375" style="306" customWidth="1"/>
    <col min="2" max="2" width="7.4453125" style="306" customWidth="1"/>
    <col min="3" max="8" width="6.4453125" style="306" customWidth="1"/>
    <col min="9" max="9" width="6.4453125" style="307" customWidth="1"/>
    <col min="10" max="24" width="6.4453125" style="306" customWidth="1"/>
    <col min="25" max="16384" width="8.88671875" style="306" customWidth="1"/>
  </cols>
  <sheetData>
    <row r="1" spans="2:23" s="322" customFormat="1" ht="17.25" customHeight="1">
      <c r="B1" s="324" t="s">
        <v>762</v>
      </c>
      <c r="C1" s="22"/>
      <c r="D1" s="22"/>
      <c r="E1" s="22"/>
      <c r="F1" s="22"/>
      <c r="G1" s="22"/>
      <c r="H1" s="22"/>
      <c r="I1" s="3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s="60" customFormat="1" ht="17.25" customHeight="1">
      <c r="A2" s="55" t="s">
        <v>761</v>
      </c>
      <c r="B2" s="55"/>
      <c r="C2" s="55"/>
      <c r="D2" s="55"/>
      <c r="E2" s="55"/>
      <c r="F2" s="55"/>
      <c r="G2" s="55"/>
      <c r="H2" s="55"/>
      <c r="I2" s="308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s="60" customFormat="1" ht="16.5" customHeight="1">
      <c r="A3" s="629" t="s">
        <v>760</v>
      </c>
      <c r="B3" s="643" t="s">
        <v>759</v>
      </c>
      <c r="C3" s="643" t="s">
        <v>758</v>
      </c>
      <c r="D3" s="643" t="s">
        <v>757</v>
      </c>
      <c r="E3" s="654" t="s">
        <v>756</v>
      </c>
      <c r="F3" s="321" t="s">
        <v>755</v>
      </c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19"/>
      <c r="S3" s="656" t="s">
        <v>754</v>
      </c>
      <c r="T3" s="644" t="s">
        <v>753</v>
      </c>
      <c r="U3" s="644" t="s">
        <v>752</v>
      </c>
      <c r="V3" s="644" t="s">
        <v>751</v>
      </c>
      <c r="W3" s="653" t="s">
        <v>750</v>
      </c>
    </row>
    <row r="4" spans="1:23" s="60" customFormat="1" ht="21" customHeight="1">
      <c r="A4" s="629"/>
      <c r="B4" s="643"/>
      <c r="C4" s="643"/>
      <c r="D4" s="643"/>
      <c r="E4" s="655"/>
      <c r="F4" s="61"/>
      <c r="G4" s="56" t="s">
        <v>749</v>
      </c>
      <c r="H4" s="56" t="s">
        <v>0</v>
      </c>
      <c r="I4" s="206" t="s">
        <v>748</v>
      </c>
      <c r="J4" s="56" t="s">
        <v>1</v>
      </c>
      <c r="K4" s="56" t="s">
        <v>2</v>
      </c>
      <c r="L4" s="56" t="s">
        <v>3</v>
      </c>
      <c r="M4" s="56" t="s">
        <v>4</v>
      </c>
      <c r="N4" s="56" t="s">
        <v>5</v>
      </c>
      <c r="O4" s="56" t="s">
        <v>6</v>
      </c>
      <c r="P4" s="56" t="s">
        <v>7</v>
      </c>
      <c r="Q4" s="56" t="s">
        <v>747</v>
      </c>
      <c r="R4" s="56" t="s">
        <v>746</v>
      </c>
      <c r="S4" s="657"/>
      <c r="T4" s="646"/>
      <c r="U4" s="646"/>
      <c r="V4" s="646"/>
      <c r="W4" s="653"/>
    </row>
    <row r="5" spans="1:23" s="60" customFormat="1" ht="16.5" customHeight="1">
      <c r="A5" s="303" t="s">
        <v>243</v>
      </c>
      <c r="B5" s="314">
        <v>3408</v>
      </c>
      <c r="C5" s="301">
        <v>37</v>
      </c>
      <c r="D5" s="301">
        <v>1481</v>
      </c>
      <c r="E5" s="301">
        <v>0</v>
      </c>
      <c r="F5" s="294">
        <v>963</v>
      </c>
      <c r="G5" s="301">
        <v>0</v>
      </c>
      <c r="H5" s="301">
        <v>0</v>
      </c>
      <c r="I5" s="317">
        <v>1</v>
      </c>
      <c r="J5" s="301">
        <v>4</v>
      </c>
      <c r="K5" s="301">
        <v>29</v>
      </c>
      <c r="L5" s="301">
        <v>76</v>
      </c>
      <c r="M5" s="301">
        <v>241</v>
      </c>
      <c r="N5" s="301">
        <v>347</v>
      </c>
      <c r="O5" s="301">
        <v>226</v>
      </c>
      <c r="P5" s="301">
        <v>39</v>
      </c>
      <c r="Q5" s="304" t="s">
        <v>745</v>
      </c>
      <c r="R5" s="304" t="s">
        <v>745</v>
      </c>
      <c r="S5" s="301">
        <v>16</v>
      </c>
      <c r="T5" s="301">
        <v>110</v>
      </c>
      <c r="U5" s="301">
        <v>2</v>
      </c>
      <c r="V5" s="301">
        <v>25</v>
      </c>
      <c r="W5" s="301">
        <v>774</v>
      </c>
    </row>
    <row r="6" spans="1:23" s="60" customFormat="1" ht="16.5" customHeight="1">
      <c r="A6" s="303" t="s">
        <v>354</v>
      </c>
      <c r="B6" s="314">
        <v>3446</v>
      </c>
      <c r="C6" s="278">
        <v>37</v>
      </c>
      <c r="D6" s="301">
        <v>1574</v>
      </c>
      <c r="E6" s="301">
        <v>0</v>
      </c>
      <c r="F6" s="294">
        <v>959</v>
      </c>
      <c r="G6" s="301">
        <v>0</v>
      </c>
      <c r="H6" s="301">
        <v>0</v>
      </c>
      <c r="I6" s="317">
        <v>1</v>
      </c>
      <c r="J6" s="301">
        <v>4</v>
      </c>
      <c r="K6" s="301">
        <v>29</v>
      </c>
      <c r="L6" s="301">
        <v>81</v>
      </c>
      <c r="M6" s="301">
        <v>249</v>
      </c>
      <c r="N6" s="301">
        <v>356</v>
      </c>
      <c r="O6" s="301">
        <v>219</v>
      </c>
      <c r="P6" s="301">
        <v>20</v>
      </c>
      <c r="Q6" s="304" t="s">
        <v>745</v>
      </c>
      <c r="R6" s="304" t="s">
        <v>745</v>
      </c>
      <c r="S6" s="301">
        <v>17</v>
      </c>
      <c r="T6" s="301">
        <v>110</v>
      </c>
      <c r="U6" s="301">
        <v>2</v>
      </c>
      <c r="V6" s="301">
        <v>24</v>
      </c>
      <c r="W6" s="301">
        <v>723</v>
      </c>
    </row>
    <row r="7" spans="1:23" s="60" customFormat="1" ht="16.5" customHeight="1">
      <c r="A7" s="303" t="s">
        <v>373</v>
      </c>
      <c r="B7" s="314">
        <v>3627</v>
      </c>
      <c r="C7" s="278">
        <v>35</v>
      </c>
      <c r="D7" s="301">
        <v>1750</v>
      </c>
      <c r="E7" s="301">
        <v>0</v>
      </c>
      <c r="F7" s="294">
        <v>988</v>
      </c>
      <c r="G7" s="301">
        <v>0</v>
      </c>
      <c r="H7" s="301">
        <v>0</v>
      </c>
      <c r="I7" s="317">
        <v>1</v>
      </c>
      <c r="J7" s="301">
        <v>4</v>
      </c>
      <c r="K7" s="301">
        <v>29</v>
      </c>
      <c r="L7" s="301">
        <v>83</v>
      </c>
      <c r="M7" s="301">
        <v>254</v>
      </c>
      <c r="N7" s="301">
        <v>373</v>
      </c>
      <c r="O7" s="301">
        <v>223</v>
      </c>
      <c r="P7" s="301">
        <v>21</v>
      </c>
      <c r="Q7" s="304" t="s">
        <v>745</v>
      </c>
      <c r="R7" s="304" t="s">
        <v>745</v>
      </c>
      <c r="S7" s="301">
        <v>17</v>
      </c>
      <c r="T7" s="301">
        <v>111</v>
      </c>
      <c r="U7" s="301">
        <v>2</v>
      </c>
      <c r="V7" s="301">
        <v>24</v>
      </c>
      <c r="W7" s="301">
        <v>700</v>
      </c>
    </row>
    <row r="8" spans="1:23" s="60" customFormat="1" ht="16.5" customHeight="1">
      <c r="A8" s="303" t="s">
        <v>378</v>
      </c>
      <c r="B8" s="314">
        <v>3688</v>
      </c>
      <c r="C8" s="278">
        <v>33</v>
      </c>
      <c r="D8" s="301">
        <v>1833</v>
      </c>
      <c r="E8" s="301">
        <v>0</v>
      </c>
      <c r="F8" s="294">
        <v>1003</v>
      </c>
      <c r="G8" s="301">
        <v>0</v>
      </c>
      <c r="H8" s="301">
        <v>0</v>
      </c>
      <c r="I8" s="317">
        <v>1</v>
      </c>
      <c r="J8" s="301">
        <v>4</v>
      </c>
      <c r="K8" s="301">
        <v>30</v>
      </c>
      <c r="L8" s="301">
        <v>87</v>
      </c>
      <c r="M8" s="301">
        <v>255</v>
      </c>
      <c r="N8" s="301">
        <v>378</v>
      </c>
      <c r="O8" s="301">
        <v>224</v>
      </c>
      <c r="P8" s="301">
        <v>24</v>
      </c>
      <c r="Q8" s="304" t="s">
        <v>745</v>
      </c>
      <c r="R8" s="304" t="s">
        <v>745</v>
      </c>
      <c r="S8" s="301">
        <v>17</v>
      </c>
      <c r="T8" s="301">
        <v>115</v>
      </c>
      <c r="U8" s="301">
        <v>2</v>
      </c>
      <c r="V8" s="301">
        <v>24</v>
      </c>
      <c r="W8" s="301">
        <v>661</v>
      </c>
    </row>
    <row r="9" spans="1:23" s="60" customFormat="1" ht="16.5" customHeight="1">
      <c r="A9" s="303" t="s">
        <v>594</v>
      </c>
      <c r="B9" s="314">
        <v>3683</v>
      </c>
      <c r="C9" s="278">
        <v>33</v>
      </c>
      <c r="D9" s="301">
        <v>1833</v>
      </c>
      <c r="E9" s="301"/>
      <c r="F9" s="294">
        <v>1041</v>
      </c>
      <c r="G9" s="301">
        <v>0</v>
      </c>
      <c r="H9" s="301">
        <v>0</v>
      </c>
      <c r="I9" s="317">
        <v>1</v>
      </c>
      <c r="J9" s="301">
        <v>3</v>
      </c>
      <c r="K9" s="301">
        <v>30</v>
      </c>
      <c r="L9" s="301">
        <v>85</v>
      </c>
      <c r="M9" s="301">
        <v>267</v>
      </c>
      <c r="N9" s="301">
        <v>400</v>
      </c>
      <c r="O9" s="301">
        <v>230</v>
      </c>
      <c r="P9" s="301">
        <v>25</v>
      </c>
      <c r="Q9" s="304" t="s">
        <v>745</v>
      </c>
      <c r="R9" s="304" t="s">
        <v>745</v>
      </c>
      <c r="S9" s="301">
        <v>18</v>
      </c>
      <c r="T9" s="301">
        <v>114</v>
      </c>
      <c r="U9" s="301">
        <v>3</v>
      </c>
      <c r="V9" s="301">
        <v>23</v>
      </c>
      <c r="W9" s="301">
        <v>618</v>
      </c>
    </row>
    <row r="10" spans="1:33" s="60" customFormat="1" ht="16.5" customHeight="1">
      <c r="A10" s="303" t="s">
        <v>593</v>
      </c>
      <c r="B10" s="314">
        <f>C10+D10+F10+S10+T10+U10+V10+W10+E10</f>
        <v>3670</v>
      </c>
      <c r="C10" s="301">
        <f aca="true" t="shared" si="0" ref="C10:W10">SUM(C12:C38)</f>
        <v>8</v>
      </c>
      <c r="D10" s="301">
        <f t="shared" si="0"/>
        <v>1831</v>
      </c>
      <c r="E10" s="301">
        <f t="shared" si="0"/>
        <v>0</v>
      </c>
      <c r="F10" s="301">
        <f t="shared" si="0"/>
        <v>1670</v>
      </c>
      <c r="G10" s="301">
        <f t="shared" si="0"/>
        <v>0</v>
      </c>
      <c r="H10" s="301">
        <f t="shared" si="0"/>
        <v>0</v>
      </c>
      <c r="I10" s="301">
        <f t="shared" si="0"/>
        <v>1</v>
      </c>
      <c r="J10" s="301">
        <f t="shared" si="0"/>
        <v>3</v>
      </c>
      <c r="K10" s="301">
        <f t="shared" si="0"/>
        <v>31</v>
      </c>
      <c r="L10" s="301">
        <f t="shared" si="0"/>
        <v>87</v>
      </c>
      <c r="M10" s="301">
        <f t="shared" si="0"/>
        <v>371</v>
      </c>
      <c r="N10" s="301">
        <f t="shared" si="0"/>
        <v>665</v>
      </c>
      <c r="O10" s="301">
        <f t="shared" si="0"/>
        <v>437</v>
      </c>
      <c r="P10" s="301">
        <f t="shared" si="0"/>
        <v>69</v>
      </c>
      <c r="Q10" s="301">
        <f t="shared" si="0"/>
        <v>1</v>
      </c>
      <c r="R10" s="301">
        <f t="shared" si="0"/>
        <v>5</v>
      </c>
      <c r="S10" s="301">
        <f t="shared" si="0"/>
        <v>18</v>
      </c>
      <c r="T10" s="301">
        <f t="shared" si="0"/>
        <v>117</v>
      </c>
      <c r="U10" s="301">
        <f t="shared" si="0"/>
        <v>3</v>
      </c>
      <c r="V10" s="301">
        <f t="shared" si="0"/>
        <v>23</v>
      </c>
      <c r="W10" s="301">
        <f t="shared" si="0"/>
        <v>0</v>
      </c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</row>
    <row r="11" spans="1:23" s="60" customFormat="1" ht="8.25" customHeight="1">
      <c r="A11" s="302"/>
      <c r="B11" s="314"/>
      <c r="C11" s="278"/>
      <c r="D11" s="301"/>
      <c r="E11" s="301"/>
      <c r="F11" s="294"/>
      <c r="G11" s="278"/>
      <c r="H11" s="301"/>
      <c r="I11" s="317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</row>
    <row r="12" spans="1:23" s="60" customFormat="1" ht="16.5" customHeight="1">
      <c r="A12" s="286" t="s">
        <v>744</v>
      </c>
      <c r="B12" s="314">
        <f aca="true" t="shared" si="1" ref="B12:B38">C12+D12+F12+S12+T12+U12+V12+W12+E12</f>
        <v>78</v>
      </c>
      <c r="C12" s="301">
        <v>8</v>
      </c>
      <c r="D12" s="301">
        <v>0</v>
      </c>
      <c r="E12" s="301">
        <v>0</v>
      </c>
      <c r="F12" s="294">
        <f aca="true" t="shared" si="2" ref="F12:F38">SUM(G12:R12)</f>
        <v>70</v>
      </c>
      <c r="G12" s="301">
        <v>0</v>
      </c>
      <c r="H12" s="301">
        <v>0</v>
      </c>
      <c r="I12" s="317">
        <v>1</v>
      </c>
      <c r="J12" s="301">
        <v>0</v>
      </c>
      <c r="K12" s="301">
        <v>2</v>
      </c>
      <c r="L12" s="301">
        <v>7</v>
      </c>
      <c r="M12" s="301">
        <v>21</v>
      </c>
      <c r="N12" s="301">
        <v>28</v>
      </c>
      <c r="O12" s="301">
        <v>8</v>
      </c>
      <c r="P12" s="301">
        <v>2</v>
      </c>
      <c r="Q12" s="301">
        <v>1</v>
      </c>
      <c r="R12" s="301">
        <v>0</v>
      </c>
      <c r="S12" s="301">
        <v>0</v>
      </c>
      <c r="T12" s="301">
        <v>0</v>
      </c>
      <c r="U12" s="301">
        <v>0</v>
      </c>
      <c r="V12" s="301">
        <v>0</v>
      </c>
      <c r="W12" s="301">
        <v>0</v>
      </c>
    </row>
    <row r="13" spans="1:23" s="60" customFormat="1" ht="16.5" customHeight="1">
      <c r="A13" s="286" t="s">
        <v>743</v>
      </c>
      <c r="B13" s="314">
        <f t="shared" si="1"/>
        <v>25</v>
      </c>
      <c r="C13" s="301">
        <v>0</v>
      </c>
      <c r="D13" s="301">
        <v>0</v>
      </c>
      <c r="E13" s="301">
        <v>0</v>
      </c>
      <c r="F13" s="294">
        <f t="shared" si="2"/>
        <v>25</v>
      </c>
      <c r="G13" s="301">
        <v>0</v>
      </c>
      <c r="H13" s="301">
        <v>0</v>
      </c>
      <c r="I13" s="317">
        <v>0</v>
      </c>
      <c r="J13" s="301">
        <v>0</v>
      </c>
      <c r="K13" s="301">
        <v>1</v>
      </c>
      <c r="L13" s="301">
        <v>3</v>
      </c>
      <c r="M13" s="301">
        <v>9</v>
      </c>
      <c r="N13" s="301">
        <v>6</v>
      </c>
      <c r="O13" s="301">
        <v>6</v>
      </c>
      <c r="P13" s="301">
        <v>0</v>
      </c>
      <c r="Q13" s="301">
        <v>0</v>
      </c>
      <c r="R13" s="301">
        <v>0</v>
      </c>
      <c r="S13" s="301">
        <v>0</v>
      </c>
      <c r="T13" s="301">
        <v>0</v>
      </c>
      <c r="U13" s="301">
        <v>0</v>
      </c>
      <c r="V13" s="301">
        <v>0</v>
      </c>
      <c r="W13" s="301">
        <v>0</v>
      </c>
    </row>
    <row r="14" spans="1:23" s="60" customFormat="1" ht="16.5" customHeight="1">
      <c r="A14" s="286" t="s">
        <v>742</v>
      </c>
      <c r="B14" s="314">
        <f t="shared" si="1"/>
        <v>102</v>
      </c>
      <c r="C14" s="301">
        <v>0</v>
      </c>
      <c r="D14" s="301">
        <v>0</v>
      </c>
      <c r="E14" s="301">
        <v>0</v>
      </c>
      <c r="F14" s="294">
        <f t="shared" si="2"/>
        <v>24</v>
      </c>
      <c r="G14" s="301">
        <v>0</v>
      </c>
      <c r="H14" s="301">
        <v>0</v>
      </c>
      <c r="I14" s="317">
        <v>0</v>
      </c>
      <c r="J14" s="301">
        <v>0</v>
      </c>
      <c r="K14" s="301">
        <v>1</v>
      </c>
      <c r="L14" s="301">
        <v>2</v>
      </c>
      <c r="M14" s="301">
        <v>4</v>
      </c>
      <c r="N14" s="301">
        <v>13</v>
      </c>
      <c r="O14" s="301">
        <v>2</v>
      </c>
      <c r="P14" s="301">
        <v>2</v>
      </c>
      <c r="Q14" s="301">
        <v>0</v>
      </c>
      <c r="R14" s="301">
        <v>0</v>
      </c>
      <c r="S14" s="301">
        <v>15</v>
      </c>
      <c r="T14" s="301">
        <v>63</v>
      </c>
      <c r="U14" s="301">
        <v>0</v>
      </c>
      <c r="V14" s="301">
        <v>0</v>
      </c>
      <c r="W14" s="301">
        <v>0</v>
      </c>
    </row>
    <row r="15" spans="1:23" s="60" customFormat="1" ht="16.5" customHeight="1">
      <c r="A15" s="286" t="s">
        <v>741</v>
      </c>
      <c r="B15" s="314">
        <f t="shared" si="1"/>
        <v>31</v>
      </c>
      <c r="C15" s="301">
        <v>0</v>
      </c>
      <c r="D15" s="301">
        <v>0</v>
      </c>
      <c r="E15" s="301">
        <v>0</v>
      </c>
      <c r="F15" s="294">
        <f t="shared" si="2"/>
        <v>5</v>
      </c>
      <c r="G15" s="301">
        <v>0</v>
      </c>
      <c r="H15" s="301">
        <v>0</v>
      </c>
      <c r="I15" s="317">
        <v>0</v>
      </c>
      <c r="J15" s="301">
        <v>0</v>
      </c>
      <c r="K15" s="301">
        <v>0</v>
      </c>
      <c r="L15" s="301">
        <v>0</v>
      </c>
      <c r="M15" s="301">
        <v>1</v>
      </c>
      <c r="N15" s="301">
        <v>3</v>
      </c>
      <c r="O15" s="301">
        <v>1</v>
      </c>
      <c r="P15" s="301">
        <v>0</v>
      </c>
      <c r="Q15" s="301">
        <v>0</v>
      </c>
      <c r="R15" s="301">
        <v>0</v>
      </c>
      <c r="S15" s="301">
        <v>0</v>
      </c>
      <c r="T15" s="301">
        <v>0</v>
      </c>
      <c r="U15" s="301">
        <v>3</v>
      </c>
      <c r="V15" s="301">
        <v>23</v>
      </c>
      <c r="W15" s="301">
        <v>0</v>
      </c>
    </row>
    <row r="16" spans="1:23" s="60" customFormat="1" ht="16.5" customHeight="1">
      <c r="A16" s="286" t="s">
        <v>740</v>
      </c>
      <c r="B16" s="314">
        <f t="shared" si="1"/>
        <v>1831</v>
      </c>
      <c r="C16" s="301">
        <v>0</v>
      </c>
      <c r="D16" s="301">
        <v>1831</v>
      </c>
      <c r="E16" s="301">
        <v>0</v>
      </c>
      <c r="F16" s="301">
        <f t="shared" si="2"/>
        <v>0</v>
      </c>
      <c r="G16" s="301">
        <v>0</v>
      </c>
      <c r="H16" s="301">
        <v>0</v>
      </c>
      <c r="I16" s="301">
        <v>0</v>
      </c>
      <c r="J16" s="301">
        <v>0</v>
      </c>
      <c r="K16" s="301">
        <v>0</v>
      </c>
      <c r="L16" s="301">
        <v>0</v>
      </c>
      <c r="M16" s="301">
        <v>0</v>
      </c>
      <c r="N16" s="301">
        <v>0</v>
      </c>
      <c r="O16" s="301">
        <v>0</v>
      </c>
      <c r="P16" s="301">
        <v>0</v>
      </c>
      <c r="Q16" s="301">
        <v>0</v>
      </c>
      <c r="R16" s="301">
        <v>0</v>
      </c>
      <c r="S16" s="301">
        <v>0</v>
      </c>
      <c r="T16" s="301">
        <v>0</v>
      </c>
      <c r="U16" s="301">
        <v>0</v>
      </c>
      <c r="V16" s="301">
        <v>0</v>
      </c>
      <c r="W16" s="301">
        <v>0</v>
      </c>
    </row>
    <row r="17" spans="1:23" s="60" customFormat="1" ht="24" customHeight="1">
      <c r="A17" s="295" t="s">
        <v>739</v>
      </c>
      <c r="B17" s="314">
        <f t="shared" si="1"/>
        <v>38</v>
      </c>
      <c r="C17" s="301">
        <v>0</v>
      </c>
      <c r="D17" s="301">
        <v>0</v>
      </c>
      <c r="E17" s="301">
        <v>0</v>
      </c>
      <c r="F17" s="294">
        <f t="shared" si="2"/>
        <v>38</v>
      </c>
      <c r="G17" s="301">
        <v>0</v>
      </c>
      <c r="H17" s="301">
        <v>0</v>
      </c>
      <c r="I17" s="301">
        <v>0</v>
      </c>
      <c r="J17" s="301">
        <v>0</v>
      </c>
      <c r="K17" s="301">
        <v>1</v>
      </c>
      <c r="L17" s="301">
        <v>1</v>
      </c>
      <c r="M17" s="301">
        <v>6</v>
      </c>
      <c r="N17" s="301">
        <v>18</v>
      </c>
      <c r="O17" s="301">
        <v>12</v>
      </c>
      <c r="P17" s="301">
        <v>0</v>
      </c>
      <c r="Q17" s="301">
        <v>0</v>
      </c>
      <c r="R17" s="301">
        <v>0</v>
      </c>
      <c r="S17" s="301">
        <v>0</v>
      </c>
      <c r="T17" s="301">
        <v>0</v>
      </c>
      <c r="U17" s="301">
        <v>0</v>
      </c>
      <c r="V17" s="301">
        <v>0</v>
      </c>
      <c r="W17" s="301">
        <v>0</v>
      </c>
    </row>
    <row r="18" spans="1:23" s="60" customFormat="1" ht="16.5" customHeight="1">
      <c r="A18" s="295" t="s">
        <v>738</v>
      </c>
      <c r="B18" s="314">
        <f t="shared" si="1"/>
        <v>74</v>
      </c>
      <c r="C18" s="301">
        <v>0</v>
      </c>
      <c r="D18" s="301">
        <v>0</v>
      </c>
      <c r="E18" s="301">
        <v>0</v>
      </c>
      <c r="F18" s="294">
        <f t="shared" si="2"/>
        <v>68</v>
      </c>
      <c r="G18" s="301">
        <v>0</v>
      </c>
      <c r="H18" s="301">
        <v>0</v>
      </c>
      <c r="I18" s="301">
        <v>0</v>
      </c>
      <c r="J18" s="301">
        <v>0</v>
      </c>
      <c r="K18" s="301">
        <v>1</v>
      </c>
      <c r="L18" s="301">
        <v>3</v>
      </c>
      <c r="M18" s="301">
        <v>12</v>
      </c>
      <c r="N18" s="301">
        <v>33</v>
      </c>
      <c r="O18" s="301">
        <v>16</v>
      </c>
      <c r="P18" s="301">
        <v>1</v>
      </c>
      <c r="Q18" s="301">
        <v>0</v>
      </c>
      <c r="R18" s="301">
        <v>2</v>
      </c>
      <c r="S18" s="301">
        <v>0</v>
      </c>
      <c r="T18" s="301">
        <v>6</v>
      </c>
      <c r="U18" s="301">
        <v>0</v>
      </c>
      <c r="V18" s="301">
        <v>0</v>
      </c>
      <c r="W18" s="301">
        <v>0</v>
      </c>
    </row>
    <row r="19" spans="1:23" s="60" customFormat="1" ht="16.5" customHeight="1">
      <c r="A19" s="295" t="s">
        <v>737</v>
      </c>
      <c r="B19" s="314">
        <f t="shared" si="1"/>
        <v>83</v>
      </c>
      <c r="C19" s="301">
        <v>0</v>
      </c>
      <c r="D19" s="301">
        <v>0</v>
      </c>
      <c r="E19" s="301">
        <v>0</v>
      </c>
      <c r="F19" s="294">
        <f t="shared" si="2"/>
        <v>83</v>
      </c>
      <c r="G19" s="301">
        <v>0</v>
      </c>
      <c r="H19" s="301">
        <v>0</v>
      </c>
      <c r="I19" s="301">
        <v>0</v>
      </c>
      <c r="J19" s="301">
        <v>0</v>
      </c>
      <c r="K19" s="301">
        <v>1</v>
      </c>
      <c r="L19" s="301">
        <v>4</v>
      </c>
      <c r="M19" s="301">
        <v>17</v>
      </c>
      <c r="N19" s="301">
        <v>41</v>
      </c>
      <c r="O19" s="301">
        <v>19</v>
      </c>
      <c r="P19" s="301">
        <v>1</v>
      </c>
      <c r="Q19" s="301">
        <v>0</v>
      </c>
      <c r="R19" s="301">
        <v>0</v>
      </c>
      <c r="S19" s="301">
        <v>0</v>
      </c>
      <c r="T19" s="301">
        <v>0</v>
      </c>
      <c r="U19" s="301">
        <v>0</v>
      </c>
      <c r="V19" s="301">
        <v>0</v>
      </c>
      <c r="W19" s="301">
        <v>0</v>
      </c>
    </row>
    <row r="20" spans="1:23" s="60" customFormat="1" ht="16.5" customHeight="1">
      <c r="A20" s="286" t="s">
        <v>736</v>
      </c>
      <c r="B20" s="314">
        <f t="shared" si="1"/>
        <v>26</v>
      </c>
      <c r="C20" s="301">
        <v>0</v>
      </c>
      <c r="D20" s="301">
        <v>0</v>
      </c>
      <c r="E20" s="301">
        <v>0</v>
      </c>
      <c r="F20" s="294">
        <f t="shared" si="2"/>
        <v>26</v>
      </c>
      <c r="G20" s="301">
        <v>0</v>
      </c>
      <c r="H20" s="301">
        <v>0</v>
      </c>
      <c r="I20" s="301">
        <v>0</v>
      </c>
      <c r="J20" s="301">
        <v>0</v>
      </c>
      <c r="K20" s="301">
        <v>1</v>
      </c>
      <c r="L20" s="301">
        <v>1</v>
      </c>
      <c r="M20" s="301">
        <v>6</v>
      </c>
      <c r="N20" s="301">
        <v>11</v>
      </c>
      <c r="O20" s="301">
        <v>6</v>
      </c>
      <c r="P20" s="301">
        <v>1</v>
      </c>
      <c r="Q20" s="301">
        <v>0</v>
      </c>
      <c r="R20" s="301">
        <v>0</v>
      </c>
      <c r="S20" s="301">
        <v>0</v>
      </c>
      <c r="T20" s="301">
        <v>0</v>
      </c>
      <c r="U20" s="301">
        <v>0</v>
      </c>
      <c r="V20" s="301">
        <v>0</v>
      </c>
      <c r="W20" s="301">
        <v>0</v>
      </c>
    </row>
    <row r="21" spans="1:23" s="60" customFormat="1" ht="16.5" customHeight="1">
      <c r="A21" s="316" t="s">
        <v>735</v>
      </c>
      <c r="B21" s="314">
        <f t="shared" si="1"/>
        <v>27</v>
      </c>
      <c r="C21" s="301">
        <v>0</v>
      </c>
      <c r="D21" s="301">
        <v>0</v>
      </c>
      <c r="E21" s="301">
        <v>0</v>
      </c>
      <c r="F21" s="294">
        <f t="shared" si="2"/>
        <v>27</v>
      </c>
      <c r="G21" s="301">
        <v>0</v>
      </c>
      <c r="H21" s="301">
        <v>0</v>
      </c>
      <c r="I21" s="301">
        <v>0</v>
      </c>
      <c r="J21" s="301">
        <v>0</v>
      </c>
      <c r="K21" s="301">
        <v>1</v>
      </c>
      <c r="L21" s="301">
        <v>1</v>
      </c>
      <c r="M21" s="301">
        <v>7</v>
      </c>
      <c r="N21" s="301">
        <v>13</v>
      </c>
      <c r="O21" s="301">
        <v>5</v>
      </c>
      <c r="P21" s="301">
        <v>0</v>
      </c>
      <c r="Q21" s="301">
        <v>0</v>
      </c>
      <c r="R21" s="301">
        <v>0</v>
      </c>
      <c r="S21" s="301">
        <v>0</v>
      </c>
      <c r="T21" s="301">
        <v>0</v>
      </c>
      <c r="U21" s="301">
        <v>0</v>
      </c>
      <c r="V21" s="301">
        <v>0</v>
      </c>
      <c r="W21" s="301">
        <v>0</v>
      </c>
    </row>
    <row r="22" spans="1:23" s="60" customFormat="1" ht="16.5" customHeight="1">
      <c r="A22" s="286" t="s">
        <v>734</v>
      </c>
      <c r="B22" s="314">
        <f t="shared" si="1"/>
        <v>26</v>
      </c>
      <c r="C22" s="301">
        <v>0</v>
      </c>
      <c r="D22" s="301">
        <v>0</v>
      </c>
      <c r="E22" s="301">
        <v>0</v>
      </c>
      <c r="F22" s="294">
        <f t="shared" si="2"/>
        <v>26</v>
      </c>
      <c r="G22" s="301">
        <v>0</v>
      </c>
      <c r="H22" s="301">
        <v>0</v>
      </c>
      <c r="I22" s="301">
        <v>0</v>
      </c>
      <c r="J22" s="301">
        <v>0</v>
      </c>
      <c r="K22" s="301">
        <v>1</v>
      </c>
      <c r="L22" s="301">
        <v>0</v>
      </c>
      <c r="M22" s="301">
        <v>6</v>
      </c>
      <c r="N22" s="301">
        <v>7</v>
      </c>
      <c r="O22" s="301">
        <v>6</v>
      </c>
      <c r="P22" s="301">
        <v>6</v>
      </c>
      <c r="Q22" s="301">
        <v>0</v>
      </c>
      <c r="R22" s="301">
        <v>0</v>
      </c>
      <c r="S22" s="301">
        <v>0</v>
      </c>
      <c r="T22" s="301">
        <v>0</v>
      </c>
      <c r="U22" s="301">
        <v>0</v>
      </c>
      <c r="V22" s="301">
        <v>0</v>
      </c>
      <c r="W22" s="301">
        <v>0</v>
      </c>
    </row>
    <row r="23" spans="1:23" s="60" customFormat="1" ht="16.5" customHeight="1">
      <c r="A23" s="286" t="s">
        <v>733</v>
      </c>
      <c r="B23" s="314">
        <f t="shared" si="1"/>
        <v>32</v>
      </c>
      <c r="C23" s="301">
        <v>0</v>
      </c>
      <c r="D23" s="301">
        <v>0</v>
      </c>
      <c r="E23" s="301">
        <v>0</v>
      </c>
      <c r="F23" s="294">
        <f t="shared" si="2"/>
        <v>32</v>
      </c>
      <c r="G23" s="301">
        <v>0</v>
      </c>
      <c r="H23" s="301">
        <v>0</v>
      </c>
      <c r="I23" s="301">
        <v>0</v>
      </c>
      <c r="J23" s="301">
        <v>0</v>
      </c>
      <c r="K23" s="301">
        <v>0</v>
      </c>
      <c r="L23" s="301">
        <v>1</v>
      </c>
      <c r="M23" s="301">
        <v>5</v>
      </c>
      <c r="N23" s="301">
        <v>14</v>
      </c>
      <c r="O23" s="301">
        <v>11</v>
      </c>
      <c r="P23" s="301">
        <v>1</v>
      </c>
      <c r="Q23" s="301">
        <v>0</v>
      </c>
      <c r="R23" s="301">
        <v>0</v>
      </c>
      <c r="S23" s="301">
        <v>0</v>
      </c>
      <c r="T23" s="301">
        <v>0</v>
      </c>
      <c r="U23" s="301">
        <v>0</v>
      </c>
      <c r="V23" s="301">
        <v>0</v>
      </c>
      <c r="W23" s="301">
        <v>0</v>
      </c>
    </row>
    <row r="24" spans="1:23" s="60" customFormat="1" ht="16.5" customHeight="1">
      <c r="A24" s="286" t="s">
        <v>732</v>
      </c>
      <c r="B24" s="314">
        <f t="shared" si="1"/>
        <v>37</v>
      </c>
      <c r="C24" s="301">
        <v>0</v>
      </c>
      <c r="D24" s="301">
        <v>0</v>
      </c>
      <c r="E24" s="301">
        <v>0</v>
      </c>
      <c r="F24" s="294">
        <f t="shared" si="2"/>
        <v>37</v>
      </c>
      <c r="G24" s="301">
        <v>0</v>
      </c>
      <c r="H24" s="301">
        <v>0</v>
      </c>
      <c r="I24" s="301">
        <v>0</v>
      </c>
      <c r="J24" s="301">
        <v>0</v>
      </c>
      <c r="K24" s="301">
        <v>1</v>
      </c>
      <c r="L24" s="301">
        <v>1</v>
      </c>
      <c r="M24" s="301">
        <v>5</v>
      </c>
      <c r="N24" s="301">
        <v>14</v>
      </c>
      <c r="O24" s="301">
        <v>15</v>
      </c>
      <c r="P24" s="301">
        <v>1</v>
      </c>
      <c r="Q24" s="301">
        <v>0</v>
      </c>
      <c r="R24" s="301">
        <v>0</v>
      </c>
      <c r="S24" s="301">
        <v>0</v>
      </c>
      <c r="T24" s="301">
        <v>0</v>
      </c>
      <c r="U24" s="301">
        <v>0</v>
      </c>
      <c r="V24" s="301">
        <v>0</v>
      </c>
      <c r="W24" s="301">
        <v>0</v>
      </c>
    </row>
    <row r="25" spans="1:23" s="60" customFormat="1" ht="16.5" customHeight="1">
      <c r="A25" s="286" t="s">
        <v>731</v>
      </c>
      <c r="B25" s="314">
        <f t="shared" si="1"/>
        <v>663</v>
      </c>
      <c r="C25" s="301">
        <v>0</v>
      </c>
      <c r="D25" s="301">
        <v>0</v>
      </c>
      <c r="E25" s="301">
        <v>0</v>
      </c>
      <c r="F25" s="294">
        <f t="shared" si="2"/>
        <v>622</v>
      </c>
      <c r="G25" s="301">
        <v>0</v>
      </c>
      <c r="H25" s="301">
        <v>0</v>
      </c>
      <c r="I25" s="301">
        <v>0</v>
      </c>
      <c r="J25" s="301">
        <v>1</v>
      </c>
      <c r="K25" s="301">
        <v>6</v>
      </c>
      <c r="L25" s="301">
        <v>25</v>
      </c>
      <c r="M25" s="301">
        <v>131</v>
      </c>
      <c r="N25" s="301">
        <v>202</v>
      </c>
      <c r="O25" s="301">
        <v>212</v>
      </c>
      <c r="P25" s="301">
        <v>45</v>
      </c>
      <c r="Q25" s="301">
        <v>0</v>
      </c>
      <c r="R25" s="301">
        <v>0</v>
      </c>
      <c r="S25" s="301">
        <v>3</v>
      </c>
      <c r="T25" s="301">
        <v>38</v>
      </c>
      <c r="U25" s="301">
        <v>0</v>
      </c>
      <c r="V25" s="301">
        <v>0</v>
      </c>
      <c r="W25" s="301">
        <v>0</v>
      </c>
    </row>
    <row r="26" spans="1:23" s="60" customFormat="1" ht="24" customHeight="1">
      <c r="A26" s="316" t="s">
        <v>730</v>
      </c>
      <c r="B26" s="314">
        <f t="shared" si="1"/>
        <v>30</v>
      </c>
      <c r="C26" s="301">
        <v>0</v>
      </c>
      <c r="D26" s="301">
        <v>0</v>
      </c>
      <c r="E26" s="301">
        <v>0</v>
      </c>
      <c r="F26" s="294">
        <f t="shared" si="2"/>
        <v>30</v>
      </c>
      <c r="G26" s="301">
        <v>0</v>
      </c>
      <c r="H26" s="301">
        <v>0</v>
      </c>
      <c r="I26" s="301">
        <v>0</v>
      </c>
      <c r="J26" s="301">
        <v>0</v>
      </c>
      <c r="K26" s="301">
        <v>1</v>
      </c>
      <c r="L26" s="301">
        <v>1</v>
      </c>
      <c r="M26" s="301">
        <v>8</v>
      </c>
      <c r="N26" s="301">
        <v>10</v>
      </c>
      <c r="O26" s="301">
        <v>8</v>
      </c>
      <c r="P26" s="301">
        <v>2</v>
      </c>
      <c r="Q26" s="301">
        <v>0</v>
      </c>
      <c r="R26" s="301">
        <v>0</v>
      </c>
      <c r="S26" s="301">
        <v>0</v>
      </c>
      <c r="T26" s="301">
        <v>0</v>
      </c>
      <c r="U26" s="301">
        <v>0</v>
      </c>
      <c r="V26" s="301">
        <v>0</v>
      </c>
      <c r="W26" s="301">
        <v>0</v>
      </c>
    </row>
    <row r="27" spans="1:23" s="269" customFormat="1" ht="16.5" customHeight="1">
      <c r="A27" s="316" t="s">
        <v>729</v>
      </c>
      <c r="B27" s="314">
        <f t="shared" si="1"/>
        <v>30</v>
      </c>
      <c r="C27" s="301">
        <v>0</v>
      </c>
      <c r="D27" s="301">
        <v>0</v>
      </c>
      <c r="E27" s="301">
        <v>0</v>
      </c>
      <c r="F27" s="294">
        <f t="shared" si="2"/>
        <v>30</v>
      </c>
      <c r="G27" s="301">
        <v>0</v>
      </c>
      <c r="H27" s="301">
        <v>0</v>
      </c>
      <c r="I27" s="301">
        <v>0</v>
      </c>
      <c r="J27" s="301">
        <v>0</v>
      </c>
      <c r="K27" s="301">
        <v>0</v>
      </c>
      <c r="L27" s="301">
        <v>1</v>
      </c>
      <c r="M27" s="301">
        <v>5</v>
      </c>
      <c r="N27" s="301">
        <v>9</v>
      </c>
      <c r="O27" s="301">
        <v>13</v>
      </c>
      <c r="P27" s="301">
        <v>2</v>
      </c>
      <c r="Q27" s="301">
        <v>0</v>
      </c>
      <c r="R27" s="301">
        <v>0</v>
      </c>
      <c r="S27" s="301">
        <v>0</v>
      </c>
      <c r="T27" s="301">
        <v>0</v>
      </c>
      <c r="U27" s="301">
        <v>0</v>
      </c>
      <c r="V27" s="301">
        <v>0</v>
      </c>
      <c r="W27" s="301">
        <v>0</v>
      </c>
    </row>
    <row r="28" spans="1:23" s="269" customFormat="1" ht="16.5" customHeight="1">
      <c r="A28" s="316" t="s">
        <v>728</v>
      </c>
      <c r="B28" s="314">
        <f t="shared" si="1"/>
        <v>23</v>
      </c>
      <c r="C28" s="301">
        <v>0</v>
      </c>
      <c r="D28" s="301">
        <v>0</v>
      </c>
      <c r="E28" s="301">
        <v>0</v>
      </c>
      <c r="F28" s="294">
        <f t="shared" si="2"/>
        <v>23</v>
      </c>
      <c r="G28" s="301">
        <v>0</v>
      </c>
      <c r="H28" s="301">
        <v>0</v>
      </c>
      <c r="I28" s="301">
        <v>0</v>
      </c>
      <c r="J28" s="301">
        <v>0</v>
      </c>
      <c r="K28" s="301">
        <v>0</v>
      </c>
      <c r="L28" s="301">
        <v>1</v>
      </c>
      <c r="M28" s="301">
        <v>5</v>
      </c>
      <c r="N28" s="301">
        <v>4</v>
      </c>
      <c r="O28" s="301">
        <v>11</v>
      </c>
      <c r="P28" s="301">
        <v>2</v>
      </c>
      <c r="Q28" s="301">
        <v>0</v>
      </c>
      <c r="R28" s="301">
        <v>0</v>
      </c>
      <c r="S28" s="301">
        <v>0</v>
      </c>
      <c r="T28" s="301">
        <v>0</v>
      </c>
      <c r="U28" s="301">
        <v>0</v>
      </c>
      <c r="V28" s="301">
        <v>0</v>
      </c>
      <c r="W28" s="301">
        <v>0</v>
      </c>
    </row>
    <row r="29" spans="1:23" s="269" customFormat="1" ht="16.5" customHeight="1">
      <c r="A29" s="286" t="s">
        <v>727</v>
      </c>
      <c r="B29" s="314">
        <f t="shared" si="1"/>
        <v>21</v>
      </c>
      <c r="C29" s="301">
        <v>0</v>
      </c>
      <c r="D29" s="301">
        <v>0</v>
      </c>
      <c r="E29" s="301">
        <v>0</v>
      </c>
      <c r="F29" s="294">
        <f t="shared" si="2"/>
        <v>21</v>
      </c>
      <c r="G29" s="301">
        <v>0</v>
      </c>
      <c r="H29" s="301">
        <v>0</v>
      </c>
      <c r="I29" s="301">
        <v>0</v>
      </c>
      <c r="J29" s="301">
        <v>0</v>
      </c>
      <c r="K29" s="301">
        <v>0</v>
      </c>
      <c r="L29" s="301">
        <v>1</v>
      </c>
      <c r="M29" s="301">
        <v>3</v>
      </c>
      <c r="N29" s="301">
        <v>8</v>
      </c>
      <c r="O29" s="301">
        <v>7</v>
      </c>
      <c r="P29" s="301">
        <v>2</v>
      </c>
      <c r="Q29" s="301">
        <v>0</v>
      </c>
      <c r="R29" s="301">
        <v>0</v>
      </c>
      <c r="S29" s="301">
        <v>0</v>
      </c>
      <c r="T29" s="301">
        <v>0</v>
      </c>
      <c r="U29" s="301">
        <v>0</v>
      </c>
      <c r="V29" s="301">
        <v>0</v>
      </c>
      <c r="W29" s="301">
        <v>0</v>
      </c>
    </row>
    <row r="30" spans="1:23" s="269" customFormat="1" ht="16.5" customHeight="1">
      <c r="A30" s="315" t="s">
        <v>726</v>
      </c>
      <c r="B30" s="314">
        <f t="shared" si="1"/>
        <v>26</v>
      </c>
      <c r="C30" s="301">
        <v>0</v>
      </c>
      <c r="D30" s="301">
        <v>0</v>
      </c>
      <c r="E30" s="301">
        <v>0</v>
      </c>
      <c r="F30" s="294">
        <f t="shared" si="2"/>
        <v>22</v>
      </c>
      <c r="G30" s="301">
        <v>0</v>
      </c>
      <c r="H30" s="301">
        <v>0</v>
      </c>
      <c r="I30" s="301">
        <v>0</v>
      </c>
      <c r="J30" s="301">
        <v>0</v>
      </c>
      <c r="K30" s="301">
        <v>1</v>
      </c>
      <c r="L30" s="301">
        <v>0</v>
      </c>
      <c r="M30" s="301">
        <v>5</v>
      </c>
      <c r="N30" s="301">
        <v>8</v>
      </c>
      <c r="O30" s="301">
        <v>6</v>
      </c>
      <c r="P30" s="301">
        <v>1</v>
      </c>
      <c r="Q30" s="301">
        <v>0</v>
      </c>
      <c r="R30" s="301">
        <v>1</v>
      </c>
      <c r="S30" s="301">
        <v>0</v>
      </c>
      <c r="T30" s="301">
        <v>4</v>
      </c>
      <c r="U30" s="301">
        <v>0</v>
      </c>
      <c r="V30" s="301">
        <v>0</v>
      </c>
      <c r="W30" s="301">
        <v>0</v>
      </c>
    </row>
    <row r="31" spans="1:23" s="60" customFormat="1" ht="16.5" customHeight="1">
      <c r="A31" s="286" t="s">
        <v>725</v>
      </c>
      <c r="B31" s="314">
        <f t="shared" si="1"/>
        <v>117</v>
      </c>
      <c r="C31" s="301">
        <v>0</v>
      </c>
      <c r="D31" s="301">
        <v>0</v>
      </c>
      <c r="E31" s="301">
        <v>0</v>
      </c>
      <c r="F31" s="294">
        <f t="shared" si="2"/>
        <v>117</v>
      </c>
      <c r="G31" s="301">
        <v>0</v>
      </c>
      <c r="H31" s="301">
        <v>0</v>
      </c>
      <c r="I31" s="301">
        <v>0</v>
      </c>
      <c r="J31" s="301">
        <v>1</v>
      </c>
      <c r="K31" s="301">
        <v>3</v>
      </c>
      <c r="L31" s="301">
        <v>10</v>
      </c>
      <c r="M31" s="301">
        <v>34</v>
      </c>
      <c r="N31" s="301">
        <v>62</v>
      </c>
      <c r="O31" s="301">
        <v>7</v>
      </c>
      <c r="P31" s="301">
        <v>0</v>
      </c>
      <c r="Q31" s="301">
        <v>0</v>
      </c>
      <c r="R31" s="301">
        <v>0</v>
      </c>
      <c r="S31" s="301">
        <v>0</v>
      </c>
      <c r="T31" s="301">
        <v>0</v>
      </c>
      <c r="U31" s="301">
        <v>0</v>
      </c>
      <c r="V31" s="301">
        <v>0</v>
      </c>
      <c r="W31" s="301">
        <v>0</v>
      </c>
    </row>
    <row r="32" spans="1:23" s="60" customFormat="1" ht="16.5" customHeight="1">
      <c r="A32" s="286" t="s">
        <v>724</v>
      </c>
      <c r="B32" s="314">
        <f t="shared" si="1"/>
        <v>130</v>
      </c>
      <c r="C32" s="301">
        <v>0</v>
      </c>
      <c r="D32" s="301">
        <v>0</v>
      </c>
      <c r="E32" s="301">
        <v>0</v>
      </c>
      <c r="F32" s="294">
        <f t="shared" si="2"/>
        <v>129</v>
      </c>
      <c r="G32" s="301">
        <v>0</v>
      </c>
      <c r="H32" s="301">
        <v>0</v>
      </c>
      <c r="I32" s="301">
        <v>0</v>
      </c>
      <c r="J32" s="301">
        <v>1</v>
      </c>
      <c r="K32" s="301">
        <v>3</v>
      </c>
      <c r="L32" s="301">
        <v>14</v>
      </c>
      <c r="M32" s="301">
        <v>40</v>
      </c>
      <c r="N32" s="301">
        <v>65</v>
      </c>
      <c r="O32" s="301">
        <v>4</v>
      </c>
      <c r="P32" s="301">
        <v>0</v>
      </c>
      <c r="Q32" s="301">
        <v>0</v>
      </c>
      <c r="R32" s="301">
        <v>2</v>
      </c>
      <c r="S32" s="301">
        <v>0</v>
      </c>
      <c r="T32" s="301">
        <v>1</v>
      </c>
      <c r="U32" s="301">
        <v>0</v>
      </c>
      <c r="V32" s="301">
        <v>0</v>
      </c>
      <c r="W32" s="301">
        <v>0</v>
      </c>
    </row>
    <row r="33" spans="1:23" s="60" customFormat="1" ht="16.5" customHeight="1">
      <c r="A33" s="286" t="s">
        <v>723</v>
      </c>
      <c r="B33" s="314">
        <f t="shared" si="1"/>
        <v>66</v>
      </c>
      <c r="C33" s="301">
        <v>0</v>
      </c>
      <c r="D33" s="301">
        <v>0</v>
      </c>
      <c r="E33" s="301">
        <v>0</v>
      </c>
      <c r="F33" s="294">
        <f t="shared" si="2"/>
        <v>66</v>
      </c>
      <c r="G33" s="301">
        <v>0</v>
      </c>
      <c r="H33" s="301">
        <v>0</v>
      </c>
      <c r="I33" s="301">
        <v>0</v>
      </c>
      <c r="J33" s="301">
        <v>0</v>
      </c>
      <c r="K33" s="301">
        <v>1</v>
      </c>
      <c r="L33" s="301">
        <v>1</v>
      </c>
      <c r="M33" s="301">
        <v>8</v>
      </c>
      <c r="N33" s="301">
        <v>30</v>
      </c>
      <c r="O33" s="301">
        <v>26</v>
      </c>
      <c r="P33" s="301">
        <v>0</v>
      </c>
      <c r="Q33" s="301">
        <v>0</v>
      </c>
      <c r="R33" s="301">
        <v>0</v>
      </c>
      <c r="S33" s="301">
        <v>0</v>
      </c>
      <c r="T33" s="301">
        <v>0</v>
      </c>
      <c r="U33" s="301">
        <v>0</v>
      </c>
      <c r="V33" s="301">
        <v>0</v>
      </c>
      <c r="W33" s="301">
        <v>0</v>
      </c>
    </row>
    <row r="34" spans="1:23" s="269" customFormat="1" ht="16.5" customHeight="1">
      <c r="A34" s="286" t="s">
        <v>722</v>
      </c>
      <c r="B34" s="314">
        <f t="shared" si="1"/>
        <v>8</v>
      </c>
      <c r="C34" s="301">
        <v>0</v>
      </c>
      <c r="D34" s="301">
        <v>0</v>
      </c>
      <c r="E34" s="301">
        <v>0</v>
      </c>
      <c r="F34" s="294">
        <f t="shared" si="2"/>
        <v>8</v>
      </c>
      <c r="G34" s="301">
        <v>0</v>
      </c>
      <c r="H34" s="301">
        <v>0</v>
      </c>
      <c r="I34" s="301">
        <v>0</v>
      </c>
      <c r="J34" s="301">
        <v>0</v>
      </c>
      <c r="K34" s="301">
        <v>1</v>
      </c>
      <c r="L34" s="301">
        <v>2</v>
      </c>
      <c r="M34" s="301">
        <v>3</v>
      </c>
      <c r="N34" s="301">
        <v>1</v>
      </c>
      <c r="O34" s="301">
        <v>1</v>
      </c>
      <c r="P34" s="301">
        <v>0</v>
      </c>
      <c r="Q34" s="301">
        <v>0</v>
      </c>
      <c r="R34" s="301">
        <v>0</v>
      </c>
      <c r="S34" s="301">
        <v>0</v>
      </c>
      <c r="T34" s="301">
        <v>0</v>
      </c>
      <c r="U34" s="301">
        <v>0</v>
      </c>
      <c r="V34" s="301">
        <v>0</v>
      </c>
      <c r="W34" s="301">
        <v>0</v>
      </c>
    </row>
    <row r="35" spans="1:23" s="60" customFormat="1" ht="16.5" customHeight="1">
      <c r="A35" s="286" t="s">
        <v>721</v>
      </c>
      <c r="B35" s="314">
        <f t="shared" si="1"/>
        <v>24</v>
      </c>
      <c r="C35" s="301">
        <v>0</v>
      </c>
      <c r="D35" s="301">
        <v>0</v>
      </c>
      <c r="E35" s="301">
        <v>0</v>
      </c>
      <c r="F35" s="294">
        <f t="shared" si="2"/>
        <v>19</v>
      </c>
      <c r="G35" s="301">
        <v>0</v>
      </c>
      <c r="H35" s="301">
        <v>0</v>
      </c>
      <c r="I35" s="301">
        <v>0</v>
      </c>
      <c r="J35" s="301">
        <v>0</v>
      </c>
      <c r="K35" s="301">
        <v>1</v>
      </c>
      <c r="L35" s="301">
        <v>2</v>
      </c>
      <c r="M35" s="301">
        <v>5</v>
      </c>
      <c r="N35" s="301">
        <v>6</v>
      </c>
      <c r="O35" s="301">
        <v>5</v>
      </c>
      <c r="P35" s="301">
        <v>0</v>
      </c>
      <c r="Q35" s="301">
        <v>0</v>
      </c>
      <c r="R35" s="301">
        <v>0</v>
      </c>
      <c r="S35" s="301">
        <v>0</v>
      </c>
      <c r="T35" s="301">
        <v>5</v>
      </c>
      <c r="U35" s="301">
        <v>0</v>
      </c>
      <c r="V35" s="301">
        <v>0</v>
      </c>
      <c r="W35" s="301">
        <v>0</v>
      </c>
    </row>
    <row r="36" spans="1:23" s="60" customFormat="1" ht="16.5" customHeight="1">
      <c r="A36" s="286" t="s">
        <v>435</v>
      </c>
      <c r="B36" s="314">
        <f t="shared" si="1"/>
        <v>100</v>
      </c>
      <c r="C36" s="301">
        <v>0</v>
      </c>
      <c r="D36" s="301">
        <v>0</v>
      </c>
      <c r="E36" s="301">
        <v>0</v>
      </c>
      <c r="F36" s="294">
        <f t="shared" si="2"/>
        <v>100</v>
      </c>
      <c r="G36" s="301">
        <v>0</v>
      </c>
      <c r="H36" s="301">
        <v>0</v>
      </c>
      <c r="I36" s="301">
        <v>0</v>
      </c>
      <c r="J36" s="301">
        <v>0</v>
      </c>
      <c r="K36" s="301">
        <v>1</v>
      </c>
      <c r="L36" s="301">
        <v>4</v>
      </c>
      <c r="M36" s="301">
        <v>21</v>
      </c>
      <c r="N36" s="301">
        <v>51</v>
      </c>
      <c r="O36" s="301">
        <v>23</v>
      </c>
      <c r="P36" s="301">
        <v>0</v>
      </c>
      <c r="Q36" s="301">
        <v>0</v>
      </c>
      <c r="R36" s="301">
        <v>0</v>
      </c>
      <c r="S36" s="301">
        <v>0</v>
      </c>
      <c r="T36" s="301">
        <v>0</v>
      </c>
      <c r="U36" s="301">
        <v>0</v>
      </c>
      <c r="V36" s="301">
        <v>0</v>
      </c>
      <c r="W36" s="301">
        <v>0</v>
      </c>
    </row>
    <row r="37" spans="1:25" s="269" customFormat="1" ht="16.5" customHeight="1">
      <c r="A37" s="574" t="s">
        <v>720</v>
      </c>
      <c r="B37" s="314">
        <f t="shared" si="1"/>
        <v>15</v>
      </c>
      <c r="C37" s="301">
        <v>0</v>
      </c>
      <c r="D37" s="301">
        <v>0</v>
      </c>
      <c r="E37" s="301">
        <v>0</v>
      </c>
      <c r="F37" s="294">
        <f t="shared" si="2"/>
        <v>15</v>
      </c>
      <c r="G37" s="301">
        <v>0</v>
      </c>
      <c r="H37" s="301">
        <v>0</v>
      </c>
      <c r="I37" s="301">
        <v>0</v>
      </c>
      <c r="J37" s="301">
        <v>0</v>
      </c>
      <c r="K37" s="301">
        <v>1</v>
      </c>
      <c r="L37" s="301">
        <v>0</v>
      </c>
      <c r="M37" s="301">
        <v>3</v>
      </c>
      <c r="N37" s="301">
        <v>6</v>
      </c>
      <c r="O37" s="301">
        <v>5</v>
      </c>
      <c r="P37" s="301">
        <v>0</v>
      </c>
      <c r="Q37" s="301">
        <v>0</v>
      </c>
      <c r="R37" s="301">
        <v>0</v>
      </c>
      <c r="S37" s="301">
        <v>0</v>
      </c>
      <c r="T37" s="301">
        <v>0</v>
      </c>
      <c r="U37" s="301">
        <v>0</v>
      </c>
      <c r="V37" s="301">
        <v>0</v>
      </c>
      <c r="W37" s="301">
        <v>0</v>
      </c>
      <c r="X37" s="309"/>
      <c r="Y37" s="309"/>
    </row>
    <row r="38" spans="1:25" s="269" customFormat="1" ht="16.5" customHeight="1">
      <c r="A38" s="313" t="s">
        <v>719</v>
      </c>
      <c r="B38" s="312">
        <f t="shared" si="1"/>
        <v>7</v>
      </c>
      <c r="C38" s="310">
        <v>0</v>
      </c>
      <c r="D38" s="310">
        <v>0</v>
      </c>
      <c r="E38" s="310">
        <v>0</v>
      </c>
      <c r="F38" s="311">
        <f t="shared" si="2"/>
        <v>7</v>
      </c>
      <c r="G38" s="310">
        <v>0</v>
      </c>
      <c r="H38" s="310">
        <v>0</v>
      </c>
      <c r="I38" s="310">
        <v>0</v>
      </c>
      <c r="J38" s="310">
        <v>0</v>
      </c>
      <c r="K38" s="310">
        <v>1</v>
      </c>
      <c r="L38" s="310">
        <v>1</v>
      </c>
      <c r="M38" s="310">
        <v>1</v>
      </c>
      <c r="N38" s="310">
        <v>2</v>
      </c>
      <c r="O38" s="310">
        <v>2</v>
      </c>
      <c r="P38" s="310">
        <v>0</v>
      </c>
      <c r="Q38" s="310">
        <v>0</v>
      </c>
      <c r="R38" s="310">
        <v>0</v>
      </c>
      <c r="S38" s="310">
        <v>0</v>
      </c>
      <c r="T38" s="310">
        <v>0</v>
      </c>
      <c r="U38" s="310">
        <v>0</v>
      </c>
      <c r="V38" s="310">
        <v>0</v>
      </c>
      <c r="W38" s="310">
        <v>0</v>
      </c>
      <c r="X38" s="309"/>
      <c r="Y38" s="309"/>
    </row>
    <row r="39" spans="1:23" s="60" customFormat="1" ht="15" customHeight="1">
      <c r="A39" s="55" t="s">
        <v>592</v>
      </c>
      <c r="B39" s="55"/>
      <c r="C39" s="55"/>
      <c r="D39" s="55"/>
      <c r="E39" s="55"/>
      <c r="F39" s="55"/>
      <c r="G39" s="55"/>
      <c r="H39" s="55"/>
      <c r="I39" s="308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ht="13.5">
      <c r="A40" s="55" t="s">
        <v>636</v>
      </c>
    </row>
  </sheetData>
  <sheetProtection/>
  <mergeCells count="10">
    <mergeCell ref="T3:T4"/>
    <mergeCell ref="U3:U4"/>
    <mergeCell ref="V3:V4"/>
    <mergeCell ref="W3:W4"/>
    <mergeCell ref="A3:A4"/>
    <mergeCell ref="B3:B4"/>
    <mergeCell ref="C3:C4"/>
    <mergeCell ref="D3:D4"/>
    <mergeCell ref="E3:E4"/>
    <mergeCell ref="S3:S4"/>
  </mergeCells>
  <printOptions/>
  <pageMargins left="0.2" right="0.16" top="0.45" bottom="0.17" header="0.48" footer="0.18"/>
  <pageSetup horizontalDpi="300" verticalDpi="3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3"/>
  <sheetViews>
    <sheetView showZeros="0" zoomScalePageLayoutView="0" workbookViewId="0" topLeftCell="A1">
      <selection activeCell="A2" sqref="A2"/>
    </sheetView>
  </sheetViews>
  <sheetFormatPr defaultColWidth="8.88671875" defaultRowHeight="13.5"/>
  <cols>
    <col min="1" max="1" width="8.3359375" style="33" customWidth="1"/>
    <col min="2" max="2" width="6.88671875" style="33" customWidth="1"/>
    <col min="3" max="4" width="5.88671875" style="33" customWidth="1"/>
    <col min="5" max="5" width="7.6640625" style="33" customWidth="1"/>
    <col min="6" max="20" width="6.88671875" style="33" customWidth="1"/>
    <col min="21" max="21" width="8.99609375" style="33" customWidth="1"/>
    <col min="22" max="16384" width="8.88671875" style="33" customWidth="1"/>
  </cols>
  <sheetData>
    <row r="1" s="16" customFormat="1" ht="17.25" customHeight="1">
      <c r="D1" s="62" t="s">
        <v>770</v>
      </c>
    </row>
    <row r="2" s="16" customFormat="1" ht="17.25" customHeight="1">
      <c r="D2" s="324"/>
    </row>
    <row r="3" s="16" customFormat="1" ht="23.25" customHeight="1">
      <c r="A3" s="16" t="s">
        <v>769</v>
      </c>
    </row>
    <row r="4" spans="1:20" s="22" customFormat="1" ht="19.5" customHeight="1">
      <c r="A4" s="629" t="s">
        <v>768</v>
      </c>
      <c r="B4" s="630" t="s">
        <v>767</v>
      </c>
      <c r="C4" s="630" t="s">
        <v>57</v>
      </c>
      <c r="D4" s="630" t="s">
        <v>58</v>
      </c>
      <c r="E4" s="660" t="s">
        <v>766</v>
      </c>
      <c r="F4" s="628"/>
      <c r="G4" s="628"/>
      <c r="H4" s="628"/>
      <c r="I4" s="628"/>
      <c r="J4" s="628"/>
      <c r="K4" s="628"/>
      <c r="L4" s="628"/>
      <c r="M4" s="628"/>
      <c r="N4" s="631"/>
      <c r="O4" s="638" t="s">
        <v>765</v>
      </c>
      <c r="P4" s="658" t="s">
        <v>59</v>
      </c>
      <c r="Q4" s="658" t="s">
        <v>60</v>
      </c>
      <c r="R4" s="658" t="s">
        <v>61</v>
      </c>
      <c r="S4" s="658" t="s">
        <v>62</v>
      </c>
      <c r="T4" s="627" t="s">
        <v>750</v>
      </c>
    </row>
    <row r="5" spans="1:20" s="22" customFormat="1" ht="19.5" customHeight="1">
      <c r="A5" s="629"/>
      <c r="B5" s="630"/>
      <c r="C5" s="630"/>
      <c r="D5" s="630" t="s">
        <v>9</v>
      </c>
      <c r="E5" s="68"/>
      <c r="F5" s="19" t="s">
        <v>63</v>
      </c>
      <c r="G5" s="19" t="s">
        <v>64</v>
      </c>
      <c r="H5" s="19" t="s">
        <v>65</v>
      </c>
      <c r="I5" s="19" t="s">
        <v>66</v>
      </c>
      <c r="J5" s="19" t="s">
        <v>39</v>
      </c>
      <c r="K5" s="19" t="s">
        <v>40</v>
      </c>
      <c r="L5" s="19" t="s">
        <v>41</v>
      </c>
      <c r="M5" s="19" t="s">
        <v>42</v>
      </c>
      <c r="N5" s="19" t="s">
        <v>43</v>
      </c>
      <c r="O5" s="661"/>
      <c r="P5" s="659"/>
      <c r="Q5" s="659"/>
      <c r="R5" s="659"/>
      <c r="S5" s="659"/>
      <c r="T5" s="627" t="s">
        <v>9</v>
      </c>
    </row>
    <row r="6" spans="1:20" s="22" customFormat="1" ht="21.75" customHeight="1">
      <c r="A6" s="232" t="s">
        <v>243</v>
      </c>
      <c r="B6" s="248">
        <v>6038</v>
      </c>
      <c r="C6" s="49">
        <v>8</v>
      </c>
      <c r="D6" s="248">
        <v>54</v>
      </c>
      <c r="E6" s="328">
        <v>5088</v>
      </c>
      <c r="F6" s="49">
        <v>0</v>
      </c>
      <c r="G6" s="49">
        <v>1</v>
      </c>
      <c r="H6" s="49">
        <v>6</v>
      </c>
      <c r="I6" s="38">
        <v>40</v>
      </c>
      <c r="J6" s="38">
        <v>329</v>
      </c>
      <c r="K6" s="248">
        <v>1018</v>
      </c>
      <c r="L6" s="248">
        <v>1481</v>
      </c>
      <c r="M6" s="248">
        <v>1488</v>
      </c>
      <c r="N6" s="248">
        <v>725</v>
      </c>
      <c r="O6" s="335" t="s">
        <v>745</v>
      </c>
      <c r="P6" s="49">
        <v>0</v>
      </c>
      <c r="Q6" s="49">
        <v>2</v>
      </c>
      <c r="R6" s="49">
        <v>2</v>
      </c>
      <c r="S6" s="49">
        <v>22</v>
      </c>
      <c r="T6" s="248">
        <v>862</v>
      </c>
    </row>
    <row r="7" spans="1:20" s="22" customFormat="1" ht="21.75" customHeight="1">
      <c r="A7" s="232" t="s">
        <v>354</v>
      </c>
      <c r="B7" s="248">
        <v>5950</v>
      </c>
      <c r="C7" s="49">
        <v>8</v>
      </c>
      <c r="D7" s="248">
        <v>54</v>
      </c>
      <c r="E7" s="328">
        <v>5029</v>
      </c>
      <c r="F7" s="49">
        <v>0</v>
      </c>
      <c r="G7" s="49">
        <v>1</v>
      </c>
      <c r="H7" s="49">
        <v>6</v>
      </c>
      <c r="I7" s="38">
        <v>40</v>
      </c>
      <c r="J7" s="38">
        <v>329</v>
      </c>
      <c r="K7" s="248">
        <v>1082</v>
      </c>
      <c r="L7" s="248">
        <v>1539</v>
      </c>
      <c r="M7" s="248">
        <v>1460</v>
      </c>
      <c r="N7" s="248">
        <v>572</v>
      </c>
      <c r="O7" s="335" t="s">
        <v>745</v>
      </c>
      <c r="P7" s="49">
        <v>0</v>
      </c>
      <c r="Q7" s="49">
        <v>2</v>
      </c>
      <c r="R7" s="49">
        <v>2</v>
      </c>
      <c r="S7" s="49">
        <v>21</v>
      </c>
      <c r="T7" s="248">
        <v>834</v>
      </c>
    </row>
    <row r="8" spans="1:20" s="22" customFormat="1" ht="21.75" customHeight="1">
      <c r="A8" s="232" t="s">
        <v>373</v>
      </c>
      <c r="B8" s="248">
        <v>5957</v>
      </c>
      <c r="C8" s="49">
        <v>8</v>
      </c>
      <c r="D8" s="248">
        <v>53</v>
      </c>
      <c r="E8" s="328">
        <v>5042</v>
      </c>
      <c r="F8" s="49">
        <v>0</v>
      </c>
      <c r="G8" s="49">
        <v>1</v>
      </c>
      <c r="H8" s="49">
        <v>6</v>
      </c>
      <c r="I8" s="38">
        <v>39</v>
      </c>
      <c r="J8" s="38">
        <v>334</v>
      </c>
      <c r="K8" s="248">
        <v>1110</v>
      </c>
      <c r="L8" s="248">
        <v>1559</v>
      </c>
      <c r="M8" s="248">
        <v>1459</v>
      </c>
      <c r="N8" s="248">
        <v>534</v>
      </c>
      <c r="O8" s="335" t="s">
        <v>745</v>
      </c>
      <c r="P8" s="49">
        <v>0</v>
      </c>
      <c r="Q8" s="49">
        <v>3</v>
      </c>
      <c r="R8" s="49">
        <v>2</v>
      </c>
      <c r="S8" s="49">
        <v>21</v>
      </c>
      <c r="T8" s="248">
        <v>828</v>
      </c>
    </row>
    <row r="9" spans="1:20" s="22" customFormat="1" ht="21.75" customHeight="1">
      <c r="A9" s="232" t="s">
        <v>378</v>
      </c>
      <c r="B9" s="248">
        <v>6011</v>
      </c>
      <c r="C9" s="49">
        <v>8</v>
      </c>
      <c r="D9" s="248">
        <v>52</v>
      </c>
      <c r="E9" s="328">
        <v>5146</v>
      </c>
      <c r="F9" s="49">
        <v>0</v>
      </c>
      <c r="G9" s="49">
        <v>1</v>
      </c>
      <c r="H9" s="49">
        <v>6</v>
      </c>
      <c r="I9" s="38">
        <v>39</v>
      </c>
      <c r="J9" s="38">
        <v>338</v>
      </c>
      <c r="K9" s="248">
        <v>1158</v>
      </c>
      <c r="L9" s="248">
        <v>1594</v>
      </c>
      <c r="M9" s="248">
        <v>1494</v>
      </c>
      <c r="N9" s="248">
        <v>516</v>
      </c>
      <c r="O9" s="335" t="s">
        <v>745</v>
      </c>
      <c r="P9" s="49">
        <v>0</v>
      </c>
      <c r="Q9" s="49">
        <v>3</v>
      </c>
      <c r="R9" s="49">
        <v>1</v>
      </c>
      <c r="S9" s="49">
        <v>21</v>
      </c>
      <c r="T9" s="248">
        <v>780</v>
      </c>
    </row>
    <row r="10" spans="1:20" s="22" customFormat="1" ht="21.75" customHeight="1">
      <c r="A10" s="232" t="s">
        <v>408</v>
      </c>
      <c r="B10" s="248">
        <v>6197</v>
      </c>
      <c r="C10" s="49">
        <v>8</v>
      </c>
      <c r="D10" s="248">
        <v>43</v>
      </c>
      <c r="E10" s="328">
        <v>5445</v>
      </c>
      <c r="F10" s="49">
        <v>0</v>
      </c>
      <c r="G10" s="49">
        <v>1</v>
      </c>
      <c r="H10" s="49">
        <v>6</v>
      </c>
      <c r="I10" s="38">
        <v>39</v>
      </c>
      <c r="J10" s="38">
        <v>342</v>
      </c>
      <c r="K10" s="248">
        <v>1228</v>
      </c>
      <c r="L10" s="248">
        <v>1654</v>
      </c>
      <c r="M10" s="248">
        <v>1551</v>
      </c>
      <c r="N10" s="248">
        <v>624</v>
      </c>
      <c r="O10" s="335" t="s">
        <v>745</v>
      </c>
      <c r="P10" s="49">
        <v>0</v>
      </c>
      <c r="Q10" s="49">
        <v>3</v>
      </c>
      <c r="R10" s="49">
        <v>1</v>
      </c>
      <c r="S10" s="49">
        <v>21</v>
      </c>
      <c r="T10" s="248">
        <v>676</v>
      </c>
    </row>
    <row r="11" spans="1:25" s="331" customFormat="1" ht="21.75" customHeight="1">
      <c r="A11" s="334" t="s">
        <v>593</v>
      </c>
      <c r="B11" s="248">
        <f aca="true" t="shared" si="0" ref="B11:T11">SUM(B13:B20)</f>
        <v>6313</v>
      </c>
      <c r="C11" s="248">
        <f t="shared" si="0"/>
        <v>8</v>
      </c>
      <c r="D11" s="248">
        <f t="shared" si="0"/>
        <v>16</v>
      </c>
      <c r="E11" s="248">
        <f t="shared" si="0"/>
        <v>6259</v>
      </c>
      <c r="F11" s="248">
        <f t="shared" si="0"/>
        <v>0</v>
      </c>
      <c r="G11" s="248">
        <f t="shared" si="0"/>
        <v>1</v>
      </c>
      <c r="H11" s="248">
        <f t="shared" si="0"/>
        <v>6</v>
      </c>
      <c r="I11" s="248">
        <f t="shared" si="0"/>
        <v>40</v>
      </c>
      <c r="J11" s="248">
        <f t="shared" si="0"/>
        <v>351</v>
      </c>
      <c r="K11" s="248">
        <f t="shared" si="0"/>
        <v>1323</v>
      </c>
      <c r="L11" s="248">
        <f t="shared" si="0"/>
        <v>1931</v>
      </c>
      <c r="M11" s="248">
        <f t="shared" si="0"/>
        <v>1763</v>
      </c>
      <c r="N11" s="248">
        <f t="shared" si="0"/>
        <v>844</v>
      </c>
      <c r="O11" s="248">
        <f t="shared" si="0"/>
        <v>3</v>
      </c>
      <c r="P11" s="248">
        <f t="shared" si="0"/>
        <v>0</v>
      </c>
      <c r="Q11" s="248">
        <f t="shared" si="0"/>
        <v>3</v>
      </c>
      <c r="R11" s="248">
        <f t="shared" si="0"/>
        <v>2</v>
      </c>
      <c r="S11" s="248">
        <f t="shared" si="0"/>
        <v>22</v>
      </c>
      <c r="T11" s="248">
        <f t="shared" si="0"/>
        <v>0</v>
      </c>
      <c r="U11" s="333"/>
      <c r="V11" s="333"/>
      <c r="W11" s="333"/>
      <c r="X11" s="332"/>
      <c r="Y11" s="332"/>
    </row>
    <row r="12" spans="1:20" s="22" customFormat="1" ht="9" customHeight="1">
      <c r="A12" s="330" t="s">
        <v>9</v>
      </c>
      <c r="B12" s="248"/>
      <c r="C12" s="38"/>
      <c r="D12" s="38"/>
      <c r="E12" s="328"/>
      <c r="F12" s="52" t="s">
        <v>9</v>
      </c>
      <c r="G12" s="52"/>
      <c r="H12" s="52" t="s">
        <v>9</v>
      </c>
      <c r="I12" s="38"/>
      <c r="J12" s="38"/>
      <c r="K12" s="38"/>
      <c r="L12" s="38"/>
      <c r="M12" s="38"/>
      <c r="N12" s="38"/>
      <c r="O12" s="38"/>
      <c r="P12" s="52" t="s">
        <v>9</v>
      </c>
      <c r="Q12" s="52" t="s">
        <v>9</v>
      </c>
      <c r="R12" s="52" t="s">
        <v>9</v>
      </c>
      <c r="S12" s="52"/>
      <c r="T12" s="38"/>
    </row>
    <row r="13" spans="1:20" s="22" customFormat="1" ht="21.75" customHeight="1">
      <c r="A13" s="232" t="s">
        <v>67</v>
      </c>
      <c r="B13" s="329">
        <f aca="true" t="shared" si="1" ref="B13:B20">C13+D13+E13+P13+Q13+R13+S13+T13+O13</f>
        <v>587</v>
      </c>
      <c r="C13" s="248">
        <v>1</v>
      </c>
      <c r="D13" s="248">
        <v>1</v>
      </c>
      <c r="E13" s="328">
        <f aca="true" t="shared" si="2" ref="E13:E21">SUM(F13:N13)</f>
        <v>585</v>
      </c>
      <c r="F13" s="248">
        <v>0</v>
      </c>
      <c r="G13" s="248">
        <v>0</v>
      </c>
      <c r="H13" s="248">
        <v>0</v>
      </c>
      <c r="I13" s="248">
        <v>5</v>
      </c>
      <c r="J13" s="248">
        <v>35</v>
      </c>
      <c r="K13" s="248">
        <v>119</v>
      </c>
      <c r="L13" s="248">
        <v>185</v>
      </c>
      <c r="M13" s="248">
        <v>158</v>
      </c>
      <c r="N13" s="248">
        <v>83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</row>
    <row r="14" spans="1:20" s="22" customFormat="1" ht="21.75" customHeight="1">
      <c r="A14" s="232" t="s">
        <v>46</v>
      </c>
      <c r="B14" s="329">
        <f t="shared" si="1"/>
        <v>843</v>
      </c>
      <c r="C14" s="248">
        <v>1</v>
      </c>
      <c r="D14" s="248">
        <v>6</v>
      </c>
      <c r="E14" s="328">
        <f t="shared" si="2"/>
        <v>835</v>
      </c>
      <c r="F14" s="248">
        <v>0</v>
      </c>
      <c r="G14" s="248">
        <v>0</v>
      </c>
      <c r="H14" s="248">
        <v>1</v>
      </c>
      <c r="I14" s="248">
        <v>5</v>
      </c>
      <c r="J14" s="248">
        <v>43</v>
      </c>
      <c r="K14" s="248">
        <v>165</v>
      </c>
      <c r="L14" s="248">
        <v>254</v>
      </c>
      <c r="M14" s="248">
        <v>247</v>
      </c>
      <c r="N14" s="248">
        <v>120</v>
      </c>
      <c r="O14" s="248">
        <v>0</v>
      </c>
      <c r="P14" s="248">
        <v>0</v>
      </c>
      <c r="Q14" s="248">
        <v>1</v>
      </c>
      <c r="R14" s="248">
        <v>0</v>
      </c>
      <c r="S14" s="248">
        <v>0</v>
      </c>
      <c r="T14" s="248">
        <v>0</v>
      </c>
    </row>
    <row r="15" spans="1:20" s="22" customFormat="1" ht="21.75" customHeight="1">
      <c r="A15" s="232" t="s">
        <v>48</v>
      </c>
      <c r="B15" s="329">
        <f t="shared" si="1"/>
        <v>675</v>
      </c>
      <c r="C15" s="248">
        <v>1</v>
      </c>
      <c r="D15" s="248">
        <v>1</v>
      </c>
      <c r="E15" s="328">
        <f t="shared" si="2"/>
        <v>673</v>
      </c>
      <c r="F15" s="248">
        <v>0</v>
      </c>
      <c r="G15" s="248">
        <v>0</v>
      </c>
      <c r="H15" s="248">
        <v>1</v>
      </c>
      <c r="I15" s="248">
        <v>5</v>
      </c>
      <c r="J15" s="248">
        <v>38</v>
      </c>
      <c r="K15" s="248">
        <v>146</v>
      </c>
      <c r="L15" s="248">
        <v>210</v>
      </c>
      <c r="M15" s="248">
        <v>207</v>
      </c>
      <c r="N15" s="248">
        <v>66</v>
      </c>
      <c r="O15" s="248">
        <v>0</v>
      </c>
      <c r="P15" s="248">
        <v>0</v>
      </c>
      <c r="Q15" s="248">
        <v>0</v>
      </c>
      <c r="R15" s="248">
        <v>0</v>
      </c>
      <c r="S15" s="248">
        <v>0</v>
      </c>
      <c r="T15" s="248">
        <v>0</v>
      </c>
    </row>
    <row r="16" spans="1:20" s="22" customFormat="1" ht="21.75" customHeight="1">
      <c r="A16" s="232" t="s">
        <v>50</v>
      </c>
      <c r="B16" s="329">
        <f t="shared" si="1"/>
        <v>589</v>
      </c>
      <c r="C16" s="248">
        <v>1</v>
      </c>
      <c r="D16" s="248">
        <v>1</v>
      </c>
      <c r="E16" s="328">
        <f t="shared" si="2"/>
        <v>587</v>
      </c>
      <c r="F16" s="248">
        <v>0</v>
      </c>
      <c r="G16" s="248">
        <v>0</v>
      </c>
      <c r="H16" s="248">
        <v>1</v>
      </c>
      <c r="I16" s="248">
        <v>4</v>
      </c>
      <c r="J16" s="248">
        <v>36</v>
      </c>
      <c r="K16" s="248">
        <v>119</v>
      </c>
      <c r="L16" s="248">
        <v>178</v>
      </c>
      <c r="M16" s="248">
        <v>160</v>
      </c>
      <c r="N16" s="248">
        <v>89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</row>
    <row r="17" spans="1:20" s="22" customFormat="1" ht="21.75" customHeight="1">
      <c r="A17" s="232" t="s">
        <v>52</v>
      </c>
      <c r="B17" s="329">
        <f t="shared" si="1"/>
        <v>924</v>
      </c>
      <c r="C17" s="248">
        <v>1</v>
      </c>
      <c r="D17" s="248">
        <v>1</v>
      </c>
      <c r="E17" s="328">
        <f t="shared" si="2"/>
        <v>922</v>
      </c>
      <c r="F17" s="248">
        <v>0</v>
      </c>
      <c r="G17" s="248">
        <v>0</v>
      </c>
      <c r="H17" s="248">
        <v>1</v>
      </c>
      <c r="I17" s="248">
        <v>5</v>
      </c>
      <c r="J17" s="248">
        <v>52</v>
      </c>
      <c r="K17" s="248">
        <v>192</v>
      </c>
      <c r="L17" s="248">
        <v>303</v>
      </c>
      <c r="M17" s="248">
        <v>256</v>
      </c>
      <c r="N17" s="248">
        <v>113</v>
      </c>
      <c r="O17" s="248">
        <v>0</v>
      </c>
      <c r="P17" s="248">
        <v>0</v>
      </c>
      <c r="Q17" s="248">
        <v>0</v>
      </c>
      <c r="R17" s="248">
        <v>0</v>
      </c>
      <c r="S17" s="248">
        <v>0</v>
      </c>
      <c r="T17" s="248">
        <v>0</v>
      </c>
    </row>
    <row r="18" spans="1:20" s="22" customFormat="1" ht="21.75" customHeight="1">
      <c r="A18" s="232" t="s">
        <v>53</v>
      </c>
      <c r="B18" s="329">
        <f t="shared" si="1"/>
        <v>919</v>
      </c>
      <c r="C18" s="248">
        <v>1</v>
      </c>
      <c r="D18" s="248">
        <v>2</v>
      </c>
      <c r="E18" s="328">
        <f t="shared" si="2"/>
        <v>915</v>
      </c>
      <c r="F18" s="248">
        <v>0</v>
      </c>
      <c r="G18" s="248">
        <v>0</v>
      </c>
      <c r="H18" s="248">
        <v>1</v>
      </c>
      <c r="I18" s="248">
        <v>5</v>
      </c>
      <c r="J18" s="248">
        <v>55</v>
      </c>
      <c r="K18" s="248">
        <v>190</v>
      </c>
      <c r="L18" s="248">
        <v>291</v>
      </c>
      <c r="M18" s="248">
        <v>260</v>
      </c>
      <c r="N18" s="248">
        <v>113</v>
      </c>
      <c r="O18" s="248">
        <v>1</v>
      </c>
      <c r="P18" s="248">
        <v>0</v>
      </c>
      <c r="Q18" s="248">
        <v>0</v>
      </c>
      <c r="R18" s="248">
        <v>0</v>
      </c>
      <c r="S18" s="248">
        <v>0</v>
      </c>
      <c r="T18" s="248">
        <v>0</v>
      </c>
    </row>
    <row r="19" spans="1:20" s="22" customFormat="1" ht="21.75" customHeight="1">
      <c r="A19" s="232" t="s">
        <v>55</v>
      </c>
      <c r="B19" s="329">
        <f t="shared" si="1"/>
        <v>1022</v>
      </c>
      <c r="C19" s="248">
        <v>1</v>
      </c>
      <c r="D19" s="248">
        <v>3</v>
      </c>
      <c r="E19" s="328">
        <f t="shared" si="2"/>
        <v>1017</v>
      </c>
      <c r="F19" s="248">
        <v>0</v>
      </c>
      <c r="G19" s="248">
        <v>1</v>
      </c>
      <c r="H19" s="248">
        <v>0</v>
      </c>
      <c r="I19" s="248">
        <v>6</v>
      </c>
      <c r="J19" s="248">
        <v>55</v>
      </c>
      <c r="K19" s="248">
        <v>201</v>
      </c>
      <c r="L19" s="248">
        <v>304</v>
      </c>
      <c r="M19" s="248">
        <v>293</v>
      </c>
      <c r="N19" s="248">
        <v>157</v>
      </c>
      <c r="O19" s="248">
        <v>1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</row>
    <row r="20" spans="1:20" s="22" customFormat="1" ht="21.75" customHeight="1">
      <c r="A20" s="28" t="s">
        <v>56</v>
      </c>
      <c r="B20" s="327">
        <f t="shared" si="1"/>
        <v>754</v>
      </c>
      <c r="C20" s="325">
        <v>1</v>
      </c>
      <c r="D20" s="325">
        <v>1</v>
      </c>
      <c r="E20" s="326">
        <f t="shared" si="2"/>
        <v>725</v>
      </c>
      <c r="F20" s="325">
        <v>0</v>
      </c>
      <c r="G20" s="325">
        <v>0</v>
      </c>
      <c r="H20" s="325">
        <v>1</v>
      </c>
      <c r="I20" s="325">
        <v>5</v>
      </c>
      <c r="J20" s="325">
        <v>37</v>
      </c>
      <c r="K20" s="325">
        <v>191</v>
      </c>
      <c r="L20" s="325">
        <v>206</v>
      </c>
      <c r="M20" s="325">
        <v>182</v>
      </c>
      <c r="N20" s="325">
        <v>103</v>
      </c>
      <c r="O20" s="325">
        <v>1</v>
      </c>
      <c r="P20" s="325">
        <v>0</v>
      </c>
      <c r="Q20" s="325">
        <v>2</v>
      </c>
      <c r="R20" s="325">
        <v>2</v>
      </c>
      <c r="S20" s="325">
        <v>22</v>
      </c>
      <c r="T20" s="325">
        <v>0</v>
      </c>
    </row>
    <row r="21" spans="1:20" s="55" customFormat="1" ht="16.5" customHeight="1">
      <c r="A21" s="66" t="s">
        <v>592</v>
      </c>
      <c r="C21" s="60"/>
      <c r="D21" s="60"/>
      <c r="E21" s="60">
        <f t="shared" si="2"/>
        <v>0</v>
      </c>
      <c r="F21" s="67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63" customFormat="1" ht="16.5" customHeight="1">
      <c r="A22" s="66" t="s">
        <v>764</v>
      </c>
      <c r="C22" s="54"/>
      <c r="D22" s="54"/>
      <c r="E22" s="54"/>
      <c r="F22" s="66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="16" customFormat="1" ht="15.75" customHeight="1">
      <c r="A23" s="63" t="s">
        <v>763</v>
      </c>
    </row>
    <row r="24" s="16" customFormat="1" ht="13.5"/>
  </sheetData>
  <sheetProtection/>
  <mergeCells count="11">
    <mergeCell ref="O4:O5"/>
    <mergeCell ref="P4:P5"/>
    <mergeCell ref="Q4:Q5"/>
    <mergeCell ref="R4:R5"/>
    <mergeCell ref="S4:S5"/>
    <mergeCell ref="T4:T5"/>
    <mergeCell ref="A4:A5"/>
    <mergeCell ref="B4:B5"/>
    <mergeCell ref="C4:C5"/>
    <mergeCell ref="D4:D5"/>
    <mergeCell ref="E4:N4"/>
  </mergeCells>
  <printOptions/>
  <pageMargins left="0.17" right="0.17" top="0.84" bottom="1" header="0.5" footer="0.5"/>
  <pageSetup horizontalDpi="300" verticalDpi="300" orientation="landscape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9.4453125" style="33" customWidth="1"/>
    <col min="2" max="10" width="9.6640625" style="33" customWidth="1"/>
    <col min="11" max="11" width="32.6640625" style="33" customWidth="1"/>
    <col min="12" max="16384" width="8.88671875" style="33" customWidth="1"/>
  </cols>
  <sheetData>
    <row r="1" spans="2:6" s="16" customFormat="1" ht="19.5" customHeight="1">
      <c r="B1" s="30" t="s">
        <v>9</v>
      </c>
      <c r="C1" s="34" t="s">
        <v>443</v>
      </c>
      <c r="F1" s="30" t="s">
        <v>9</v>
      </c>
    </row>
    <row r="2" spans="2:9" s="16" customFormat="1" ht="19.5" customHeight="1">
      <c r="B2" s="30" t="s">
        <v>9</v>
      </c>
      <c r="C2" s="30" t="s">
        <v>9</v>
      </c>
      <c r="F2" s="30" t="s">
        <v>9</v>
      </c>
      <c r="G2" s="30" t="s">
        <v>9</v>
      </c>
      <c r="H2" s="30" t="s">
        <v>9</v>
      </c>
      <c r="I2" s="30"/>
    </row>
    <row r="3" s="22" customFormat="1" ht="19.5" customHeight="1">
      <c r="A3" s="18" t="s">
        <v>11</v>
      </c>
    </row>
    <row r="4" spans="1:10" s="22" customFormat="1" ht="19.5" customHeight="1">
      <c r="A4" s="629" t="s">
        <v>442</v>
      </c>
      <c r="B4" s="630" t="s">
        <v>38</v>
      </c>
      <c r="C4" s="658" t="s">
        <v>441</v>
      </c>
      <c r="D4" s="630"/>
      <c r="E4" s="630"/>
      <c r="F4" s="630"/>
      <c r="G4" s="630"/>
      <c r="H4" s="630"/>
      <c r="I4" s="658" t="s">
        <v>440</v>
      </c>
      <c r="J4" s="627" t="s">
        <v>439</v>
      </c>
    </row>
    <row r="5" spans="1:10" s="22" customFormat="1" ht="21" customHeight="1">
      <c r="A5" s="629"/>
      <c r="B5" s="630"/>
      <c r="C5" s="68"/>
      <c r="D5" s="19" t="s">
        <v>39</v>
      </c>
      <c r="E5" s="19" t="s">
        <v>40</v>
      </c>
      <c r="F5" s="19" t="s">
        <v>41</v>
      </c>
      <c r="G5" s="19" t="s">
        <v>42</v>
      </c>
      <c r="H5" s="19" t="s">
        <v>43</v>
      </c>
      <c r="I5" s="659"/>
      <c r="J5" s="627"/>
    </row>
    <row r="6" spans="1:10" s="22" customFormat="1" ht="21.75" customHeight="1">
      <c r="A6" s="232" t="s">
        <v>243</v>
      </c>
      <c r="B6" s="14">
        <v>1537</v>
      </c>
      <c r="C6" s="14">
        <v>1463</v>
      </c>
      <c r="D6" s="14">
        <v>143</v>
      </c>
      <c r="E6" s="14">
        <v>272</v>
      </c>
      <c r="F6" s="14">
        <v>371</v>
      </c>
      <c r="G6" s="14">
        <v>365</v>
      </c>
      <c r="H6" s="14">
        <v>312</v>
      </c>
      <c r="I6" s="14">
        <v>0</v>
      </c>
      <c r="J6" s="14">
        <v>74</v>
      </c>
    </row>
    <row r="7" spans="1:10" s="22" customFormat="1" ht="21.75" customHeight="1">
      <c r="A7" s="232" t="s">
        <v>354</v>
      </c>
      <c r="B7" s="14">
        <v>1527</v>
      </c>
      <c r="C7" s="14">
        <v>1440</v>
      </c>
      <c r="D7" s="14">
        <v>143</v>
      </c>
      <c r="E7" s="14">
        <v>257</v>
      </c>
      <c r="F7" s="14">
        <v>384</v>
      </c>
      <c r="G7" s="14">
        <v>388</v>
      </c>
      <c r="H7" s="14">
        <v>268</v>
      </c>
      <c r="I7" s="14">
        <v>0</v>
      </c>
      <c r="J7" s="14">
        <v>87</v>
      </c>
    </row>
    <row r="8" spans="1:10" s="22" customFormat="1" ht="21.75" customHeight="1">
      <c r="A8" s="232" t="s">
        <v>373</v>
      </c>
      <c r="B8" s="14">
        <v>1530</v>
      </c>
      <c r="C8" s="14">
        <v>1442</v>
      </c>
      <c r="D8" s="14">
        <v>143</v>
      </c>
      <c r="E8" s="14">
        <v>259</v>
      </c>
      <c r="F8" s="14">
        <v>393</v>
      </c>
      <c r="G8" s="14">
        <v>400</v>
      </c>
      <c r="H8" s="14">
        <v>247</v>
      </c>
      <c r="I8" s="14">
        <v>0</v>
      </c>
      <c r="J8" s="14">
        <v>88</v>
      </c>
    </row>
    <row r="9" spans="1:10" s="22" customFormat="1" ht="21.75" customHeight="1">
      <c r="A9" s="232" t="s">
        <v>378</v>
      </c>
      <c r="B9" s="14">
        <v>1491</v>
      </c>
      <c r="C9" s="14">
        <v>1406</v>
      </c>
      <c r="D9" s="14">
        <v>139</v>
      </c>
      <c r="E9" s="14">
        <v>265</v>
      </c>
      <c r="F9" s="14">
        <v>383</v>
      </c>
      <c r="G9" s="14">
        <v>400</v>
      </c>
      <c r="H9" s="14">
        <v>219</v>
      </c>
      <c r="I9" s="14">
        <v>0</v>
      </c>
      <c r="J9" s="14">
        <v>85</v>
      </c>
    </row>
    <row r="10" spans="1:10" s="22" customFormat="1" ht="21.75" customHeight="1">
      <c r="A10" s="232" t="s">
        <v>408</v>
      </c>
      <c r="B10" s="14">
        <v>1553</v>
      </c>
      <c r="C10" s="14">
        <v>1487</v>
      </c>
      <c r="D10" s="14">
        <v>139</v>
      </c>
      <c r="E10" s="14">
        <v>280</v>
      </c>
      <c r="F10" s="14">
        <v>380</v>
      </c>
      <c r="G10" s="14">
        <v>402</v>
      </c>
      <c r="H10" s="14">
        <v>286</v>
      </c>
      <c r="I10" s="14">
        <v>0</v>
      </c>
      <c r="J10" s="14">
        <v>66</v>
      </c>
    </row>
    <row r="11" spans="1:26" s="22" customFormat="1" ht="21.75" customHeight="1">
      <c r="A11" s="232" t="s">
        <v>438</v>
      </c>
      <c r="B11" s="69">
        <f aca="true" t="shared" si="0" ref="B11:J11">SUM(B13:B20)</f>
        <v>1612</v>
      </c>
      <c r="C11" s="69">
        <f t="shared" si="0"/>
        <v>1612</v>
      </c>
      <c r="D11" s="69">
        <f t="shared" si="0"/>
        <v>139</v>
      </c>
      <c r="E11" s="69">
        <f t="shared" si="0"/>
        <v>289</v>
      </c>
      <c r="F11" s="69">
        <f t="shared" si="0"/>
        <v>412</v>
      </c>
      <c r="G11" s="69">
        <f t="shared" si="0"/>
        <v>417</v>
      </c>
      <c r="H11" s="69">
        <f t="shared" si="0"/>
        <v>355</v>
      </c>
      <c r="I11" s="69">
        <f t="shared" si="0"/>
        <v>0</v>
      </c>
      <c r="J11" s="69">
        <f t="shared" si="0"/>
        <v>0</v>
      </c>
      <c r="K11" s="69"/>
      <c r="L11" s="338"/>
      <c r="M11" s="338"/>
      <c r="N11" s="338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s="22" customFormat="1" ht="9.75" customHeight="1">
      <c r="A12" s="337"/>
      <c r="B12" s="69"/>
      <c r="C12" s="69"/>
      <c r="D12" s="69"/>
      <c r="E12" s="69"/>
      <c r="F12" s="69"/>
      <c r="G12" s="69"/>
      <c r="H12" s="69"/>
      <c r="I12" s="69"/>
      <c r="J12" s="69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s="22" customFormat="1" ht="21.75" customHeight="1">
      <c r="A13" s="232" t="s">
        <v>437</v>
      </c>
      <c r="B13" s="336">
        <f aca="true" t="shared" si="1" ref="B13:B20">J13+C13+I13</f>
        <v>98</v>
      </c>
      <c r="C13" s="69">
        <f aca="true" t="shared" si="2" ref="C13:C20">SUM(D13:H13)</f>
        <v>98</v>
      </c>
      <c r="D13" s="69">
        <v>12</v>
      </c>
      <c r="E13" s="69">
        <v>13</v>
      </c>
      <c r="F13" s="69">
        <v>27</v>
      </c>
      <c r="G13" s="69">
        <v>23</v>
      </c>
      <c r="H13" s="69">
        <v>23</v>
      </c>
      <c r="I13" s="69">
        <v>0</v>
      </c>
      <c r="J13" s="69">
        <v>0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s="22" customFormat="1" ht="21.75" customHeight="1">
      <c r="A14" s="232" t="s">
        <v>46</v>
      </c>
      <c r="B14" s="336">
        <f t="shared" si="1"/>
        <v>211</v>
      </c>
      <c r="C14" s="69">
        <f t="shared" si="2"/>
        <v>211</v>
      </c>
      <c r="D14" s="69">
        <v>20</v>
      </c>
      <c r="E14" s="69">
        <v>39</v>
      </c>
      <c r="F14" s="69">
        <v>43</v>
      </c>
      <c r="G14" s="69">
        <v>70</v>
      </c>
      <c r="H14" s="69">
        <v>39</v>
      </c>
      <c r="I14" s="69">
        <v>0</v>
      </c>
      <c r="J14" s="69">
        <v>0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s="22" customFormat="1" ht="21.75" customHeight="1">
      <c r="A15" s="232" t="s">
        <v>48</v>
      </c>
      <c r="B15" s="336">
        <f t="shared" si="1"/>
        <v>164</v>
      </c>
      <c r="C15" s="69">
        <f t="shared" si="2"/>
        <v>164</v>
      </c>
      <c r="D15" s="69">
        <v>17</v>
      </c>
      <c r="E15" s="69">
        <v>17</v>
      </c>
      <c r="F15" s="69">
        <v>45</v>
      </c>
      <c r="G15" s="69">
        <v>44</v>
      </c>
      <c r="H15" s="69">
        <v>41</v>
      </c>
      <c r="I15" s="69">
        <v>0</v>
      </c>
      <c r="J15" s="69">
        <v>0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s="22" customFormat="1" ht="21.75" customHeight="1">
      <c r="A16" s="232" t="s">
        <v>50</v>
      </c>
      <c r="B16" s="336">
        <f t="shared" si="1"/>
        <v>123</v>
      </c>
      <c r="C16" s="69">
        <f t="shared" si="2"/>
        <v>123</v>
      </c>
      <c r="D16" s="69">
        <v>13</v>
      </c>
      <c r="E16" s="69">
        <v>20</v>
      </c>
      <c r="F16" s="69">
        <v>34</v>
      </c>
      <c r="G16" s="69">
        <v>28</v>
      </c>
      <c r="H16" s="69">
        <v>28</v>
      </c>
      <c r="I16" s="69">
        <v>0</v>
      </c>
      <c r="J16" s="69">
        <v>0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s="22" customFormat="1" ht="21.75" customHeight="1">
      <c r="A17" s="232" t="s">
        <v>52</v>
      </c>
      <c r="B17" s="336">
        <f t="shared" si="1"/>
        <v>276</v>
      </c>
      <c r="C17" s="69">
        <f t="shared" si="2"/>
        <v>276</v>
      </c>
      <c r="D17" s="69">
        <v>23</v>
      </c>
      <c r="E17" s="69">
        <v>46</v>
      </c>
      <c r="F17" s="69">
        <v>92</v>
      </c>
      <c r="G17" s="69">
        <v>64</v>
      </c>
      <c r="H17" s="69">
        <v>51</v>
      </c>
      <c r="I17" s="69">
        <v>0</v>
      </c>
      <c r="J17" s="69">
        <v>0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s="22" customFormat="1" ht="21.75" customHeight="1">
      <c r="A18" s="232" t="s">
        <v>53</v>
      </c>
      <c r="B18" s="336">
        <f t="shared" si="1"/>
        <v>262</v>
      </c>
      <c r="C18" s="69">
        <f t="shared" si="2"/>
        <v>262</v>
      </c>
      <c r="D18" s="69">
        <v>23</v>
      </c>
      <c r="E18" s="69">
        <v>46</v>
      </c>
      <c r="F18" s="69">
        <v>62</v>
      </c>
      <c r="G18" s="69">
        <v>64</v>
      </c>
      <c r="H18" s="69">
        <v>67</v>
      </c>
      <c r="I18" s="69">
        <v>0</v>
      </c>
      <c r="J18" s="69">
        <v>0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s="22" customFormat="1" ht="21.75" customHeight="1">
      <c r="A19" s="232" t="s">
        <v>55</v>
      </c>
      <c r="B19" s="336">
        <f t="shared" si="1"/>
        <v>292</v>
      </c>
      <c r="C19" s="69">
        <f t="shared" si="2"/>
        <v>292</v>
      </c>
      <c r="D19" s="69">
        <v>22</v>
      </c>
      <c r="E19" s="69">
        <v>51</v>
      </c>
      <c r="F19" s="69">
        <v>69</v>
      </c>
      <c r="G19" s="69">
        <v>80</v>
      </c>
      <c r="H19" s="69">
        <v>70</v>
      </c>
      <c r="I19" s="69">
        <v>0</v>
      </c>
      <c r="J19" s="69">
        <v>0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22" customFormat="1" ht="21.75" customHeight="1">
      <c r="A20" s="28" t="s">
        <v>56</v>
      </c>
      <c r="B20" s="70">
        <f t="shared" si="1"/>
        <v>186</v>
      </c>
      <c r="C20" s="71">
        <f t="shared" si="2"/>
        <v>186</v>
      </c>
      <c r="D20" s="71">
        <v>9</v>
      </c>
      <c r="E20" s="71">
        <v>57</v>
      </c>
      <c r="F20" s="71">
        <v>40</v>
      </c>
      <c r="G20" s="71">
        <v>44</v>
      </c>
      <c r="H20" s="71">
        <v>36</v>
      </c>
      <c r="I20" s="71">
        <v>0</v>
      </c>
      <c r="J20" s="71">
        <v>0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10" s="38" customFormat="1" ht="17.25" customHeight="1">
      <c r="A21" s="30" t="s">
        <v>436</v>
      </c>
      <c r="B21" s="73"/>
      <c r="C21" s="73"/>
      <c r="D21" s="73"/>
      <c r="E21" s="73"/>
      <c r="F21" s="73"/>
      <c r="G21" s="73"/>
      <c r="H21" s="73"/>
      <c r="I21" s="73"/>
      <c r="J21" s="73"/>
    </row>
    <row r="22" spans="2:10" s="22" customFormat="1" ht="17.25" customHeight="1">
      <c r="B22" s="47"/>
      <c r="C22" s="47"/>
      <c r="D22" s="47"/>
      <c r="E22" s="47"/>
      <c r="F22" s="47"/>
      <c r="G22" s="47"/>
      <c r="H22" s="47"/>
      <c r="I22" s="47"/>
      <c r="J22" s="74"/>
    </row>
    <row r="23" s="16" customFormat="1" ht="19.5" customHeight="1"/>
    <row r="24" spans="1:10" s="16" customFormat="1" ht="19.5" customHeight="1">
      <c r="A24" s="74"/>
      <c r="B24" s="74"/>
      <c r="C24" s="47"/>
      <c r="D24" s="47"/>
      <c r="E24" s="47"/>
      <c r="F24" s="47"/>
      <c r="G24" s="47"/>
      <c r="H24" s="47"/>
      <c r="I24" s="47"/>
      <c r="J24" s="47"/>
    </row>
    <row r="25" spans="1:10" s="16" customFormat="1" ht="14.2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s="16" customFormat="1" ht="14.2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="16" customFormat="1" ht="14.25">
      <c r="J27" s="47"/>
    </row>
    <row r="28" s="16" customFormat="1" ht="14.25">
      <c r="J28" s="47"/>
    </row>
    <row r="29" s="16" customFormat="1" ht="14.25">
      <c r="J29" s="47"/>
    </row>
    <row r="30" s="22" customFormat="1" ht="13.5"/>
    <row r="31" s="22" customFormat="1" ht="13.5"/>
    <row r="32" s="22" customFormat="1" ht="13.5"/>
    <row r="33" s="22" customFormat="1" ht="13.5"/>
    <row r="34" s="22" customFormat="1" ht="13.5"/>
    <row r="35" s="22" customFormat="1" ht="13.5"/>
    <row r="36" s="22" customFormat="1" ht="13.5"/>
    <row r="37" s="22" customFormat="1" ht="13.5"/>
    <row r="38" s="22" customFormat="1" ht="13.5"/>
    <row r="39" s="22" customFormat="1" ht="13.5"/>
    <row r="40" s="22" customFormat="1" ht="13.5"/>
    <row r="41" s="22" customFormat="1" ht="13.5"/>
    <row r="42" s="22" customFormat="1" ht="13.5"/>
    <row r="43" s="22" customFormat="1" ht="13.5"/>
    <row r="44" s="22" customFormat="1" ht="13.5"/>
    <row r="45" s="16" customFormat="1" ht="13.5"/>
    <row r="46" s="16" customFormat="1" ht="13.5"/>
    <row r="47" s="16" customFormat="1" ht="13.5"/>
    <row r="48" s="16" customFormat="1" ht="13.5"/>
    <row r="49" s="16" customFormat="1" ht="13.5"/>
    <row r="50" s="16" customFormat="1" ht="13.5"/>
    <row r="51" s="16" customFormat="1" ht="13.5"/>
    <row r="52" s="16" customFormat="1" ht="13.5"/>
    <row r="53" s="16" customFormat="1" ht="13.5"/>
    <row r="54" s="16" customFormat="1" ht="13.5"/>
    <row r="55" s="16" customFormat="1" ht="13.5"/>
    <row r="56" s="16" customFormat="1" ht="13.5"/>
    <row r="57" s="16" customFormat="1" ht="13.5"/>
    <row r="58" s="16" customFormat="1" ht="13.5"/>
    <row r="59" s="16" customFormat="1" ht="13.5"/>
    <row r="60" s="16" customFormat="1" ht="13.5"/>
  </sheetData>
  <sheetProtection/>
  <mergeCells count="5">
    <mergeCell ref="A4:A5"/>
    <mergeCell ref="B4:B5"/>
    <mergeCell ref="C4:H4"/>
    <mergeCell ref="I4:I5"/>
    <mergeCell ref="J4:J5"/>
  </mergeCells>
  <printOptions/>
  <pageMargins left="0.42" right="0.26" top="0.92" bottom="0.61" header="0.5" footer="0.5"/>
  <pageSetup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0.77734375" style="33" customWidth="1"/>
    <col min="2" max="2" width="7.6640625" style="33" customWidth="1"/>
    <col min="3" max="3" width="7.4453125" style="31" customWidth="1"/>
    <col min="4" max="4" width="7.77734375" style="33" customWidth="1"/>
    <col min="5" max="5" width="6.5546875" style="33" customWidth="1"/>
    <col min="6" max="6" width="8.10546875" style="33" customWidth="1"/>
    <col min="7" max="7" width="6.6640625" style="33" customWidth="1"/>
    <col min="8" max="11" width="6.77734375" style="33" customWidth="1"/>
    <col min="12" max="14" width="7.77734375" style="33" customWidth="1"/>
    <col min="15" max="16" width="6.77734375" style="33" customWidth="1"/>
    <col min="17" max="18" width="7.77734375" style="33" customWidth="1"/>
    <col min="19" max="19" width="8.10546875" style="33" customWidth="1"/>
    <col min="20" max="20" width="8.4453125" style="33" customWidth="1"/>
    <col min="21" max="22" width="6.88671875" style="33" customWidth="1"/>
    <col min="23" max="16384" width="8.88671875" style="33" customWidth="1"/>
  </cols>
  <sheetData>
    <row r="1" spans="2:11" s="16" customFormat="1" ht="19.5" customHeight="1">
      <c r="B1" s="34" t="s">
        <v>448</v>
      </c>
      <c r="C1" s="30"/>
      <c r="K1" s="30" t="s">
        <v>9</v>
      </c>
    </row>
    <row r="2" s="16" customFormat="1" ht="19.5" customHeight="1"/>
    <row r="3" spans="1:19" s="22" customFormat="1" ht="19.5" customHeight="1">
      <c r="A3" s="18" t="s">
        <v>248</v>
      </c>
      <c r="B3" s="18" t="s">
        <v>9</v>
      </c>
      <c r="C3" s="18"/>
      <c r="D3" s="18" t="s">
        <v>9</v>
      </c>
      <c r="E3" s="18" t="s">
        <v>9</v>
      </c>
      <c r="F3" s="18"/>
      <c r="G3" s="18" t="s">
        <v>9</v>
      </c>
      <c r="H3" s="18" t="s">
        <v>9</v>
      </c>
      <c r="I3" s="18" t="s">
        <v>9</v>
      </c>
      <c r="J3" s="18" t="s">
        <v>9</v>
      </c>
      <c r="K3" s="18" t="s">
        <v>9</v>
      </c>
      <c r="L3" s="18" t="s">
        <v>9</v>
      </c>
      <c r="M3" s="18" t="s">
        <v>12</v>
      </c>
      <c r="N3" s="18"/>
      <c r="O3" s="18" t="s">
        <v>9</v>
      </c>
      <c r="P3" s="18"/>
      <c r="Q3" s="18"/>
      <c r="R3" s="18"/>
      <c r="S3" s="18"/>
    </row>
    <row r="4" spans="1:20" s="22" customFormat="1" ht="19.5" customHeight="1">
      <c r="A4" s="629" t="s">
        <v>249</v>
      </c>
      <c r="B4" s="662" t="s">
        <v>250</v>
      </c>
      <c r="C4" s="640" t="s">
        <v>251</v>
      </c>
      <c r="D4" s="663"/>
      <c r="E4" s="663"/>
      <c r="F4" s="663"/>
      <c r="G4" s="663"/>
      <c r="H4" s="663"/>
      <c r="I4" s="663"/>
      <c r="J4" s="663"/>
      <c r="K4" s="663"/>
      <c r="L4" s="663"/>
      <c r="M4" s="629"/>
      <c r="N4" s="632" t="s">
        <v>447</v>
      </c>
      <c r="O4" s="630" t="s">
        <v>247</v>
      </c>
      <c r="P4" s="658" t="s">
        <v>446</v>
      </c>
      <c r="Q4" s="627" t="s">
        <v>355</v>
      </c>
      <c r="R4" s="631"/>
      <c r="S4" s="627" t="s">
        <v>383</v>
      </c>
      <c r="T4" s="628"/>
    </row>
    <row r="5" spans="1:20" s="22" customFormat="1" ht="21" customHeight="1">
      <c r="A5" s="629"/>
      <c r="B5" s="662"/>
      <c r="C5" s="203"/>
      <c r="D5" s="346" t="s">
        <v>44</v>
      </c>
      <c r="E5" s="75" t="s">
        <v>252</v>
      </c>
      <c r="F5" s="75" t="s">
        <v>356</v>
      </c>
      <c r="G5" s="75" t="s">
        <v>253</v>
      </c>
      <c r="H5" s="75" t="s">
        <v>254</v>
      </c>
      <c r="I5" s="75" t="s">
        <v>255</v>
      </c>
      <c r="J5" s="75" t="s">
        <v>256</v>
      </c>
      <c r="K5" s="75" t="s">
        <v>257</v>
      </c>
      <c r="L5" s="75" t="s">
        <v>258</v>
      </c>
      <c r="M5" s="75" t="s">
        <v>259</v>
      </c>
      <c r="N5" s="633"/>
      <c r="O5" s="630"/>
      <c r="P5" s="659"/>
      <c r="Q5" s="19" t="s">
        <v>260</v>
      </c>
      <c r="R5" s="19" t="s">
        <v>261</v>
      </c>
      <c r="S5" s="19" t="s">
        <v>260</v>
      </c>
      <c r="T5" s="24" t="s">
        <v>261</v>
      </c>
    </row>
    <row r="6" spans="1:20" s="22" customFormat="1" ht="21.75" customHeight="1">
      <c r="A6" s="232" t="s">
        <v>243</v>
      </c>
      <c r="B6" s="338">
        <v>1488</v>
      </c>
      <c r="C6" s="338">
        <v>1481</v>
      </c>
      <c r="D6" s="15">
        <v>0</v>
      </c>
      <c r="E6" s="15">
        <v>0</v>
      </c>
      <c r="F6" s="15">
        <v>0</v>
      </c>
      <c r="G6" s="27">
        <v>7</v>
      </c>
      <c r="H6" s="27">
        <v>20</v>
      </c>
      <c r="I6" s="27">
        <v>76</v>
      </c>
      <c r="J6" s="27">
        <v>71</v>
      </c>
      <c r="K6" s="27">
        <v>209</v>
      </c>
      <c r="L6" s="27">
        <v>443</v>
      </c>
      <c r="M6" s="27">
        <v>655</v>
      </c>
      <c r="N6" s="27">
        <v>0</v>
      </c>
      <c r="O6" s="15">
        <v>7</v>
      </c>
      <c r="P6" s="15">
        <v>0</v>
      </c>
      <c r="Q6" s="15">
        <v>54</v>
      </c>
      <c r="R6" s="69">
        <v>1167</v>
      </c>
      <c r="S6" s="15">
        <v>18</v>
      </c>
      <c r="T6" s="69">
        <v>473</v>
      </c>
    </row>
    <row r="7" spans="1:20" s="22" customFormat="1" ht="21.75" customHeight="1">
      <c r="A7" s="232" t="s">
        <v>354</v>
      </c>
      <c r="B7" s="338">
        <v>1577</v>
      </c>
      <c r="C7" s="338">
        <v>1574</v>
      </c>
      <c r="D7" s="15">
        <v>0</v>
      </c>
      <c r="E7" s="15">
        <v>0</v>
      </c>
      <c r="F7" s="15">
        <v>0</v>
      </c>
      <c r="G7" s="27">
        <v>7</v>
      </c>
      <c r="H7" s="27">
        <v>20</v>
      </c>
      <c r="I7" s="27">
        <v>86</v>
      </c>
      <c r="J7" s="27">
        <v>70</v>
      </c>
      <c r="K7" s="27">
        <v>225</v>
      </c>
      <c r="L7" s="27">
        <v>474</v>
      </c>
      <c r="M7" s="27">
        <v>692</v>
      </c>
      <c r="N7" s="27">
        <v>0</v>
      </c>
      <c r="O7" s="15">
        <v>3</v>
      </c>
      <c r="P7" s="15">
        <v>0</v>
      </c>
      <c r="Q7" s="15">
        <v>54</v>
      </c>
      <c r="R7" s="69">
        <v>1162</v>
      </c>
      <c r="S7" s="15">
        <v>18</v>
      </c>
      <c r="T7" s="69">
        <v>478</v>
      </c>
    </row>
    <row r="8" spans="1:20" s="22" customFormat="1" ht="21.75" customHeight="1">
      <c r="A8" s="232" t="s">
        <v>375</v>
      </c>
      <c r="B8" s="338">
        <v>1753</v>
      </c>
      <c r="C8" s="338">
        <v>1750</v>
      </c>
      <c r="D8" s="15">
        <v>0</v>
      </c>
      <c r="E8" s="15">
        <v>0</v>
      </c>
      <c r="F8" s="15">
        <v>0</v>
      </c>
      <c r="G8" s="27">
        <v>7</v>
      </c>
      <c r="H8" s="27">
        <v>20</v>
      </c>
      <c r="I8" s="27">
        <v>94</v>
      </c>
      <c r="J8" s="27">
        <v>70</v>
      </c>
      <c r="K8" s="27">
        <v>217</v>
      </c>
      <c r="L8" s="27">
        <v>474</v>
      </c>
      <c r="M8" s="27">
        <v>868</v>
      </c>
      <c r="N8" s="27">
        <v>0</v>
      </c>
      <c r="O8" s="15">
        <v>3</v>
      </c>
      <c r="P8" s="15">
        <v>0</v>
      </c>
      <c r="Q8" s="15">
        <v>53</v>
      </c>
      <c r="R8" s="69">
        <v>1072</v>
      </c>
      <c r="S8" s="15">
        <v>18</v>
      </c>
      <c r="T8" s="69">
        <v>491</v>
      </c>
    </row>
    <row r="9" spans="1:20" s="22" customFormat="1" ht="21.75" customHeight="1">
      <c r="A9" s="232" t="s">
        <v>381</v>
      </c>
      <c r="B9" s="338">
        <v>1833</v>
      </c>
      <c r="C9" s="338">
        <v>1833</v>
      </c>
      <c r="D9" s="15">
        <v>0</v>
      </c>
      <c r="E9" s="15">
        <v>0</v>
      </c>
      <c r="F9" s="15">
        <v>0</v>
      </c>
      <c r="G9" s="27">
        <v>7</v>
      </c>
      <c r="H9" s="27">
        <v>21</v>
      </c>
      <c r="I9" s="27">
        <v>105</v>
      </c>
      <c r="J9" s="27">
        <v>70</v>
      </c>
      <c r="K9" s="27">
        <v>217</v>
      </c>
      <c r="L9" s="27">
        <v>474</v>
      </c>
      <c r="M9" s="27">
        <v>939</v>
      </c>
      <c r="N9" s="27">
        <v>0</v>
      </c>
      <c r="O9" s="15">
        <v>0</v>
      </c>
      <c r="P9" s="15">
        <v>0</v>
      </c>
      <c r="Q9" s="15">
        <v>53</v>
      </c>
      <c r="R9" s="69">
        <v>1054</v>
      </c>
      <c r="S9" s="15">
        <v>19</v>
      </c>
      <c r="T9" s="69">
        <v>498</v>
      </c>
    </row>
    <row r="10" spans="1:20" s="22" customFormat="1" ht="21.75" customHeight="1">
      <c r="A10" s="232" t="s">
        <v>408</v>
      </c>
      <c r="B10" s="338">
        <v>1833</v>
      </c>
      <c r="C10" s="338">
        <v>1833</v>
      </c>
      <c r="D10" s="15">
        <v>0</v>
      </c>
      <c r="E10" s="15">
        <v>0</v>
      </c>
      <c r="F10" s="15">
        <v>0</v>
      </c>
      <c r="G10" s="27">
        <v>7</v>
      </c>
      <c r="H10" s="27">
        <v>21</v>
      </c>
      <c r="I10" s="27">
        <v>105</v>
      </c>
      <c r="J10" s="27">
        <v>70</v>
      </c>
      <c r="K10" s="27">
        <v>217</v>
      </c>
      <c r="L10" s="27">
        <v>474</v>
      </c>
      <c r="M10" s="27">
        <v>939</v>
      </c>
      <c r="N10" s="27">
        <v>0</v>
      </c>
      <c r="O10" s="15">
        <v>0</v>
      </c>
      <c r="P10" s="15">
        <v>0</v>
      </c>
      <c r="Q10" s="15">
        <v>52</v>
      </c>
      <c r="R10" s="69">
        <v>1051</v>
      </c>
      <c r="S10" s="15">
        <v>20</v>
      </c>
      <c r="T10" s="69">
        <v>504</v>
      </c>
    </row>
    <row r="11" spans="1:47" s="22" customFormat="1" ht="21.75" customHeight="1">
      <c r="A11" s="344" t="s">
        <v>397</v>
      </c>
      <c r="B11" s="338">
        <f>SUM(B13:B19)</f>
        <v>1831</v>
      </c>
      <c r="C11" s="338">
        <f>SUM(M11+L11+K11+J11+I11+H11+G11+E11+D11)</f>
        <v>1831</v>
      </c>
      <c r="D11" s="338">
        <f aca="true" t="shared" si="0" ref="D11:T11">SUM(D13:D19)</f>
        <v>0</v>
      </c>
      <c r="E11" s="338">
        <f t="shared" si="0"/>
        <v>0</v>
      </c>
      <c r="F11" s="338">
        <f t="shared" si="0"/>
        <v>0</v>
      </c>
      <c r="G11" s="338">
        <f t="shared" si="0"/>
        <v>7</v>
      </c>
      <c r="H11" s="338">
        <f t="shared" si="0"/>
        <v>21</v>
      </c>
      <c r="I11" s="338">
        <f t="shared" si="0"/>
        <v>120</v>
      </c>
      <c r="J11" s="338">
        <f t="shared" si="0"/>
        <v>74</v>
      </c>
      <c r="K11" s="338">
        <f t="shared" si="0"/>
        <v>211</v>
      </c>
      <c r="L11" s="338">
        <f t="shared" si="0"/>
        <v>471</v>
      </c>
      <c r="M11" s="338">
        <f t="shared" si="0"/>
        <v>927</v>
      </c>
      <c r="N11" s="338">
        <f t="shared" si="0"/>
        <v>0</v>
      </c>
      <c r="O11" s="338">
        <f t="shared" si="0"/>
        <v>0</v>
      </c>
      <c r="P11" s="338">
        <f t="shared" si="0"/>
        <v>0</v>
      </c>
      <c r="Q11" s="338">
        <f t="shared" si="0"/>
        <v>52</v>
      </c>
      <c r="R11" s="338">
        <f t="shared" si="0"/>
        <v>1200</v>
      </c>
      <c r="S11" s="338">
        <f t="shared" si="0"/>
        <v>22</v>
      </c>
      <c r="T11" s="338">
        <f t="shared" si="0"/>
        <v>510</v>
      </c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</row>
    <row r="12" spans="1:47" s="22" customFormat="1" ht="9.75" customHeight="1">
      <c r="A12" s="345" t="s">
        <v>9</v>
      </c>
      <c r="B12" s="27"/>
      <c r="C12" s="338"/>
      <c r="D12" s="27"/>
      <c r="E12" s="27"/>
      <c r="F12" s="27"/>
      <c r="G12" s="254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69"/>
      <c r="U12" s="69"/>
      <c r="V12" s="69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</row>
    <row r="13" spans="1:47" s="22" customFormat="1" ht="21.75" customHeight="1">
      <c r="A13" s="344" t="s">
        <v>45</v>
      </c>
      <c r="B13" s="343">
        <f aca="true" t="shared" si="1" ref="B13:B19">SUM(C13+O13+N13+P13)</f>
        <v>300</v>
      </c>
      <c r="C13" s="342">
        <f aca="true" t="shared" si="2" ref="C13:C19">SUM(D13:M13)</f>
        <v>300</v>
      </c>
      <c r="D13" s="15">
        <v>0</v>
      </c>
      <c r="E13" s="15">
        <v>0</v>
      </c>
      <c r="F13" s="15">
        <v>0</v>
      </c>
      <c r="G13" s="27">
        <v>1</v>
      </c>
      <c r="H13" s="27">
        <v>3</v>
      </c>
      <c r="I13" s="27">
        <v>19</v>
      </c>
      <c r="J13" s="27">
        <v>12</v>
      </c>
      <c r="K13" s="27">
        <v>33</v>
      </c>
      <c r="L13" s="27">
        <v>74</v>
      </c>
      <c r="M13" s="27">
        <v>158</v>
      </c>
      <c r="N13" s="27">
        <v>0</v>
      </c>
      <c r="O13" s="15">
        <v>0</v>
      </c>
      <c r="P13" s="15">
        <v>0</v>
      </c>
      <c r="Q13" s="15">
        <v>9</v>
      </c>
      <c r="R13" s="15">
        <v>190</v>
      </c>
      <c r="S13" s="15">
        <v>3</v>
      </c>
      <c r="T13" s="15">
        <v>70</v>
      </c>
      <c r="U13" s="69"/>
      <c r="V13" s="69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</row>
    <row r="14" spans="1:47" s="22" customFormat="1" ht="21.75" customHeight="1">
      <c r="A14" s="344" t="s">
        <v>47</v>
      </c>
      <c r="B14" s="343">
        <f t="shared" si="1"/>
        <v>222</v>
      </c>
      <c r="C14" s="342">
        <f t="shared" si="2"/>
        <v>222</v>
      </c>
      <c r="D14" s="15">
        <v>0</v>
      </c>
      <c r="E14" s="15">
        <v>0</v>
      </c>
      <c r="F14" s="15">
        <v>0</v>
      </c>
      <c r="G14" s="27">
        <v>1</v>
      </c>
      <c r="H14" s="27">
        <v>3</v>
      </c>
      <c r="I14" s="27">
        <v>15</v>
      </c>
      <c r="J14" s="27">
        <v>9</v>
      </c>
      <c r="K14" s="27">
        <v>27</v>
      </c>
      <c r="L14" s="27">
        <v>55</v>
      </c>
      <c r="M14" s="27">
        <v>112</v>
      </c>
      <c r="N14" s="27">
        <v>0</v>
      </c>
      <c r="O14" s="15">
        <v>0</v>
      </c>
      <c r="P14" s="15">
        <v>0</v>
      </c>
      <c r="Q14" s="15">
        <v>6</v>
      </c>
      <c r="R14" s="15">
        <v>130</v>
      </c>
      <c r="S14" s="15">
        <v>3</v>
      </c>
      <c r="T14" s="15">
        <v>70</v>
      </c>
      <c r="U14" s="69"/>
      <c r="V14" s="69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</row>
    <row r="15" spans="1:47" s="22" customFormat="1" ht="21.75" customHeight="1">
      <c r="A15" s="344" t="s">
        <v>49</v>
      </c>
      <c r="B15" s="343">
        <f t="shared" si="1"/>
        <v>278</v>
      </c>
      <c r="C15" s="342">
        <f t="shared" si="2"/>
        <v>278</v>
      </c>
      <c r="D15" s="15">
        <v>0</v>
      </c>
      <c r="E15" s="15">
        <v>0</v>
      </c>
      <c r="F15" s="15">
        <v>0</v>
      </c>
      <c r="G15" s="27">
        <v>1</v>
      </c>
      <c r="H15" s="27">
        <v>3</v>
      </c>
      <c r="I15" s="27">
        <v>18</v>
      </c>
      <c r="J15" s="27">
        <v>11</v>
      </c>
      <c r="K15" s="27">
        <v>32</v>
      </c>
      <c r="L15" s="27">
        <v>72</v>
      </c>
      <c r="M15" s="27">
        <v>141</v>
      </c>
      <c r="N15" s="27">
        <v>0</v>
      </c>
      <c r="O15" s="15">
        <v>0</v>
      </c>
      <c r="P15" s="15">
        <v>0</v>
      </c>
      <c r="Q15" s="15">
        <v>8</v>
      </c>
      <c r="R15" s="15">
        <v>170</v>
      </c>
      <c r="S15" s="15">
        <v>4</v>
      </c>
      <c r="T15" s="15">
        <v>90</v>
      </c>
      <c r="U15" s="69"/>
      <c r="V15" s="69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</row>
    <row r="16" spans="1:47" s="22" customFormat="1" ht="21.75" customHeight="1">
      <c r="A16" s="344" t="s">
        <v>51</v>
      </c>
      <c r="B16" s="343">
        <f t="shared" si="1"/>
        <v>257</v>
      </c>
      <c r="C16" s="342">
        <f t="shared" si="2"/>
        <v>257</v>
      </c>
      <c r="D16" s="15">
        <v>0</v>
      </c>
      <c r="E16" s="15">
        <v>0</v>
      </c>
      <c r="F16" s="15">
        <v>0</v>
      </c>
      <c r="G16" s="27">
        <v>1</v>
      </c>
      <c r="H16" s="27">
        <v>3</v>
      </c>
      <c r="I16" s="27">
        <v>17</v>
      </c>
      <c r="J16" s="27">
        <v>13</v>
      </c>
      <c r="K16" s="27">
        <v>30</v>
      </c>
      <c r="L16" s="27">
        <v>72</v>
      </c>
      <c r="M16" s="27">
        <v>121</v>
      </c>
      <c r="N16" s="27">
        <v>0</v>
      </c>
      <c r="O16" s="15">
        <v>0</v>
      </c>
      <c r="P16" s="15">
        <v>0</v>
      </c>
      <c r="Q16" s="15">
        <v>7</v>
      </c>
      <c r="R16" s="15">
        <v>150</v>
      </c>
      <c r="S16" s="15">
        <v>2</v>
      </c>
      <c r="T16" s="15">
        <v>50</v>
      </c>
      <c r="U16" s="69"/>
      <c r="V16" s="69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</row>
    <row r="17" spans="1:47" s="22" customFormat="1" ht="21.75" customHeight="1">
      <c r="A17" s="344" t="s">
        <v>262</v>
      </c>
      <c r="B17" s="343">
        <f t="shared" si="1"/>
        <v>266</v>
      </c>
      <c r="C17" s="342">
        <f t="shared" si="2"/>
        <v>266</v>
      </c>
      <c r="D17" s="15">
        <v>0</v>
      </c>
      <c r="E17" s="15">
        <v>0</v>
      </c>
      <c r="F17" s="15">
        <v>0</v>
      </c>
      <c r="G17" s="27">
        <v>1</v>
      </c>
      <c r="H17" s="27">
        <v>3</v>
      </c>
      <c r="I17" s="27">
        <v>18</v>
      </c>
      <c r="J17" s="27">
        <v>12</v>
      </c>
      <c r="K17" s="27">
        <v>34</v>
      </c>
      <c r="L17" s="27">
        <v>72</v>
      </c>
      <c r="M17" s="27">
        <v>126</v>
      </c>
      <c r="N17" s="27">
        <v>0</v>
      </c>
      <c r="O17" s="15">
        <v>0</v>
      </c>
      <c r="P17" s="15">
        <v>0</v>
      </c>
      <c r="Q17" s="15">
        <v>7</v>
      </c>
      <c r="R17" s="15">
        <v>160</v>
      </c>
      <c r="S17" s="15">
        <v>3</v>
      </c>
      <c r="T17" s="15">
        <v>70</v>
      </c>
      <c r="U17" s="69"/>
      <c r="V17" s="69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</row>
    <row r="18" spans="1:47" s="22" customFormat="1" ht="21.75" customHeight="1">
      <c r="A18" s="344" t="s">
        <v>54</v>
      </c>
      <c r="B18" s="343">
        <f t="shared" si="1"/>
        <v>310</v>
      </c>
      <c r="C18" s="342">
        <f t="shared" si="2"/>
        <v>310</v>
      </c>
      <c r="D18" s="15">
        <v>0</v>
      </c>
      <c r="E18" s="15">
        <v>0</v>
      </c>
      <c r="F18" s="15">
        <v>0</v>
      </c>
      <c r="G18" s="27">
        <v>1</v>
      </c>
      <c r="H18" s="27">
        <v>3</v>
      </c>
      <c r="I18" s="27">
        <v>19</v>
      </c>
      <c r="J18" s="27">
        <v>11</v>
      </c>
      <c r="K18" s="27">
        <v>35</v>
      </c>
      <c r="L18" s="27">
        <v>83</v>
      </c>
      <c r="M18" s="27">
        <v>158</v>
      </c>
      <c r="N18" s="27">
        <v>0</v>
      </c>
      <c r="O18" s="15">
        <v>0</v>
      </c>
      <c r="P18" s="15">
        <v>0</v>
      </c>
      <c r="Q18" s="15">
        <v>8</v>
      </c>
      <c r="R18" s="15">
        <v>190</v>
      </c>
      <c r="S18" s="15">
        <v>5</v>
      </c>
      <c r="T18" s="15">
        <v>110</v>
      </c>
      <c r="U18" s="69"/>
      <c r="V18" s="69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</row>
    <row r="19" spans="1:47" s="22" customFormat="1" ht="21.75" customHeight="1">
      <c r="A19" s="341" t="s">
        <v>384</v>
      </c>
      <c r="B19" s="340">
        <f t="shared" si="1"/>
        <v>198</v>
      </c>
      <c r="C19" s="339">
        <f t="shared" si="2"/>
        <v>198</v>
      </c>
      <c r="D19" s="72">
        <v>0</v>
      </c>
      <c r="E19" s="72">
        <v>0</v>
      </c>
      <c r="F19" s="72">
        <v>0</v>
      </c>
      <c r="G19" s="29">
        <v>1</v>
      </c>
      <c r="H19" s="29">
        <v>3</v>
      </c>
      <c r="I19" s="29">
        <v>14</v>
      </c>
      <c r="J19" s="29">
        <v>6</v>
      </c>
      <c r="K19" s="29">
        <v>20</v>
      </c>
      <c r="L19" s="29">
        <v>43</v>
      </c>
      <c r="M19" s="29">
        <v>111</v>
      </c>
      <c r="N19" s="29">
        <v>0</v>
      </c>
      <c r="O19" s="72">
        <v>0</v>
      </c>
      <c r="P19" s="72">
        <v>0</v>
      </c>
      <c r="Q19" s="72">
        <v>7</v>
      </c>
      <c r="R19" s="72">
        <v>210</v>
      </c>
      <c r="S19" s="72">
        <v>2</v>
      </c>
      <c r="T19" s="72">
        <v>50</v>
      </c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</row>
    <row r="20" spans="1:47" s="22" customFormat="1" ht="18" customHeight="1">
      <c r="A20" s="77" t="s">
        <v>349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77"/>
      <c r="P20" s="7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</row>
    <row r="21" s="38" customFormat="1" ht="17.25" customHeight="1">
      <c r="A21" s="52" t="s">
        <v>445</v>
      </c>
    </row>
    <row r="22" s="22" customFormat="1" ht="17.25" customHeight="1">
      <c r="A22" s="22" t="s">
        <v>444</v>
      </c>
    </row>
    <row r="23" s="16" customFormat="1" ht="19.5" customHeight="1"/>
    <row r="24" s="16" customFormat="1" ht="19.5" customHeight="1"/>
    <row r="25" s="16" customFormat="1" ht="13.5"/>
    <row r="26" s="16" customFormat="1" ht="13.5"/>
    <row r="27" s="16" customFormat="1" ht="13.5"/>
    <row r="28" s="16" customFormat="1" ht="13.5"/>
    <row r="29" s="16" customFormat="1" ht="13.5"/>
    <row r="30" s="22" customFormat="1" ht="13.5"/>
    <row r="31" s="22" customFormat="1" ht="13.5"/>
    <row r="32" s="22" customFormat="1" ht="13.5"/>
    <row r="33" s="22" customFormat="1" ht="13.5"/>
    <row r="34" s="22" customFormat="1" ht="13.5"/>
    <row r="35" s="22" customFormat="1" ht="13.5"/>
    <row r="36" s="22" customFormat="1" ht="13.5"/>
    <row r="37" s="22" customFormat="1" ht="13.5"/>
    <row r="38" s="22" customFormat="1" ht="13.5"/>
    <row r="39" s="22" customFormat="1" ht="13.5"/>
    <row r="40" s="22" customFormat="1" ht="13.5"/>
    <row r="41" s="22" customFormat="1" ht="13.5"/>
    <row r="42" s="22" customFormat="1" ht="13.5"/>
    <row r="43" s="22" customFormat="1" ht="13.5"/>
    <row r="44" s="22" customFormat="1" ht="13.5"/>
    <row r="45" s="16" customFormat="1" ht="13.5"/>
    <row r="46" s="16" customFormat="1" ht="13.5"/>
    <row r="47" s="16" customFormat="1" ht="13.5"/>
    <row r="48" s="16" customFormat="1" ht="13.5"/>
    <row r="49" s="16" customFormat="1" ht="13.5"/>
    <row r="50" s="16" customFormat="1" ht="13.5"/>
    <row r="51" s="16" customFormat="1" ht="13.5"/>
    <row r="52" s="16" customFormat="1" ht="13.5"/>
    <row r="53" s="16" customFormat="1" ht="13.5"/>
    <row r="54" s="16" customFormat="1" ht="13.5"/>
    <row r="55" s="16" customFormat="1" ht="13.5"/>
    <row r="56" s="16" customFormat="1" ht="13.5"/>
    <row r="57" s="16" customFormat="1" ht="13.5"/>
    <row r="58" s="16" customFormat="1" ht="13.5"/>
    <row r="59" s="16" customFormat="1" ht="13.5"/>
    <row r="60" s="16" customFormat="1" ht="13.5"/>
  </sheetData>
  <sheetProtection/>
  <mergeCells count="8">
    <mergeCell ref="Q4:R4"/>
    <mergeCell ref="S4:T4"/>
    <mergeCell ref="A4:A5"/>
    <mergeCell ref="B4:B5"/>
    <mergeCell ref="C4:M4"/>
    <mergeCell ref="N4:N5"/>
    <mergeCell ref="O4:O5"/>
    <mergeCell ref="P4:P5"/>
  </mergeCells>
  <printOptions/>
  <pageMargins left="0.35" right="0.16" top="0.72" bottom="0.51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infosc-pc</cp:lastModifiedBy>
  <cp:lastPrinted>2008-12-22T02:19:56Z</cp:lastPrinted>
  <dcterms:created xsi:type="dcterms:W3CDTF">2007-08-21T09:44:56Z</dcterms:created>
  <dcterms:modified xsi:type="dcterms:W3CDTF">2015-06-12T07:59:25Z</dcterms:modified>
  <cp:category/>
  <cp:version/>
  <cp:contentType/>
  <cp:contentStatus/>
</cp:coreProperties>
</file>