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903" firstSheet="2" activeTab="2"/>
  </bookViews>
  <sheets>
    <sheet name="VXXXXX" sheetId="1" state="veryHidden" r:id="rId1"/>
    <sheet name="VXXXX" sheetId="2" state="veryHidden" r:id="rId2"/>
    <sheet name="1.의료기관" sheetId="3" r:id="rId3"/>
    <sheet name="2.의료기관 종사인력" sheetId="4" r:id="rId4"/>
    <sheet name="3.보건소 인력" sheetId="5" r:id="rId5"/>
    <sheet name="4.부정의료업자 단속실적" sheetId="6" r:id="rId6"/>
    <sheet name="5.의약품등 제조업소 및 판매업소" sheetId="7" r:id="rId7"/>
    <sheet name="6식품위생관계업소" sheetId="8" r:id="rId8"/>
    <sheet name="7.공중위생관계업소" sheetId="9" r:id="rId9"/>
    <sheet name="8.예방접종" sheetId="10" r:id="rId10"/>
    <sheet name="9.법정전염병 발생 및 사망" sheetId="11" r:id="rId11"/>
    <sheet name="10.한센병 보건소 등록" sheetId="12" r:id="rId12"/>
    <sheet name="11.결핵환자 현황" sheetId="13" r:id="rId13"/>
    <sheet name="12.보건소 구강보건 사업실적" sheetId="14" r:id="rId14"/>
    <sheet name="13.모자보건사업 실적" sheetId="15" r:id="rId15"/>
    <sheet name="14.건강보험적용 인구" sheetId="16" r:id="rId16"/>
    <sheet name="15.국민연금 가입자" sheetId="17" r:id="rId17"/>
    <sheet name="16.국민연금 급여지급 현황" sheetId="18" r:id="rId18"/>
    <sheet name="17.국가보훈대상자" sheetId="19" r:id="rId19"/>
    <sheet name="18.국가보훈대상자 취업" sheetId="20" r:id="rId20"/>
    <sheet name="19.국가보훈 대상자 자녀취학" sheetId="21" r:id="rId21"/>
    <sheet name="20.참전용사 등록현황" sheetId="22" r:id="rId22"/>
    <sheet name="21.적십자회비" sheetId="23" r:id="rId23"/>
    <sheet name="22.사회복지시설 " sheetId="24" r:id="rId24"/>
    <sheet name="23. 노인의료복지시설" sheetId="25" r:id="rId25"/>
    <sheet name="24.노인여가복지시설" sheetId="26" r:id="rId26"/>
    <sheet name="25.재가노인복지시설" sheetId="27" r:id="rId27"/>
    <sheet name="26.국민기초생활수급자" sheetId="28" r:id="rId28"/>
    <sheet name="27.기초노령연금수급자" sheetId="29" r:id="rId29"/>
    <sheet name="28.여성복지시설" sheetId="30" r:id="rId30"/>
    <sheet name="29.여성폭력상담" sheetId="31" r:id="rId31"/>
    <sheet name="30.소년.소녀 가정현황" sheetId="32" r:id="rId32"/>
    <sheet name="31.아동복지시설" sheetId="33" r:id="rId33"/>
    <sheet name="32.장애인등록현황" sheetId="34" r:id="rId34"/>
    <sheet name="33.요보호아동 발생 및 보호내용" sheetId="35" r:id="rId35"/>
    <sheet name="34.저소득 및 한부모 가정" sheetId="36" r:id="rId36"/>
    <sheet name="35.방문건강관리사업 실적" sheetId="37" r:id="rId37"/>
    <sheet name="36.보건교육실적" sheetId="38" r:id="rId38"/>
    <sheet name="37.보육시설" sheetId="39" r:id="rId39"/>
    <sheet name="38.자원봉사자 현황" sheetId="40" r:id="rId40"/>
    <sheet name="39.묘지 및 봉안시설" sheetId="41" r:id="rId41"/>
  </sheets>
  <definedNames>
    <definedName name="_xlnm.Print_Area" localSheetId="19">'18.국가보훈대상자 취업'!$A$2:$M$12</definedName>
    <definedName name="_xlnm.Print_Area" localSheetId="20">'19.국가보훈 대상자 자녀취학'!#REF!</definedName>
    <definedName name="_xlnm.Print_Area" localSheetId="5">'4.부정의료업자 단속실적'!$A$2:$P$35</definedName>
    <definedName name="_xlnm.Print_Titles" localSheetId="12">'11.결핵환자 현황'!$A:$A</definedName>
    <definedName name="_xlnm.Print_Titles" localSheetId="18">'17.국가보훈대상자'!$A:$A</definedName>
    <definedName name="_xlnm.Print_Titles" localSheetId="28">'27.기초노령연금수급자'!$A:$A</definedName>
    <definedName name="_xlnm.Print_Titles" localSheetId="29">'28.여성복지시설'!$A:$A</definedName>
    <definedName name="_xlnm.Print_Titles" localSheetId="33">'32.장애인등록현황'!$A:$A</definedName>
    <definedName name="_xlnm.Print_Titles" localSheetId="10">'9.법정전염병 발생 및 사망'!$A:$A</definedName>
  </definedNames>
  <calcPr fullCalcOnLoad="1"/>
</workbook>
</file>

<file path=xl/sharedStrings.xml><?xml version="1.0" encoding="utf-8"?>
<sst xmlns="http://schemas.openxmlformats.org/spreadsheetml/2006/main" count="1499" uniqueCount="774">
  <si>
    <t xml:space="preserve"> </t>
  </si>
  <si>
    <t>단위:개</t>
  </si>
  <si>
    <t>계</t>
  </si>
  <si>
    <t>병 원</t>
  </si>
  <si>
    <t>원</t>
  </si>
  <si>
    <t>병  원</t>
  </si>
  <si>
    <t>(의)원</t>
  </si>
  <si>
    <t>병원수</t>
  </si>
  <si>
    <t>병상수</t>
  </si>
  <si>
    <t>단위:명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</si>
  <si>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</si>
  <si>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</si>
  <si>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</si>
  <si>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</si>
  <si>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</si>
  <si>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</si>
  <si>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</si>
  <si>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</si>
  <si>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</si>
  <si>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</si>
  <si>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단위:건</t>
  </si>
  <si>
    <t>건</t>
  </si>
  <si>
    <t>수</t>
  </si>
  <si>
    <t>처</t>
  </si>
  <si>
    <t>리</t>
  </si>
  <si>
    <t>면허대여</t>
  </si>
  <si>
    <t>품위손상</t>
  </si>
  <si>
    <t>진료거부</t>
  </si>
  <si>
    <t>기  타</t>
  </si>
  <si>
    <t>면허취소</t>
  </si>
  <si>
    <t>자격정지</t>
  </si>
  <si>
    <t>경  고</t>
  </si>
  <si>
    <t>고  발</t>
  </si>
  <si>
    <t>광고위반</t>
  </si>
  <si>
    <t>환자유인</t>
  </si>
  <si>
    <t>표방위반</t>
  </si>
  <si>
    <t>시설위반</t>
  </si>
  <si>
    <t>정원위반</t>
  </si>
  <si>
    <t>업무정지</t>
  </si>
  <si>
    <t>시정지시</t>
  </si>
  <si>
    <t>단위:개소</t>
  </si>
  <si>
    <t>의 약 품</t>
  </si>
  <si>
    <t>약  국</t>
  </si>
  <si>
    <t>약업사</t>
  </si>
  <si>
    <t>한약업사</t>
  </si>
  <si>
    <t>매약상</t>
  </si>
  <si>
    <t>위      반      건       수</t>
  </si>
  <si>
    <t>위         반        건         수</t>
  </si>
  <si>
    <t>식 품 제 조 업  및  가 공 업</t>
  </si>
  <si>
    <t>합    계</t>
  </si>
  <si>
    <t>소 계</t>
  </si>
  <si>
    <t>이용업</t>
  </si>
  <si>
    <t>세탁업</t>
  </si>
  <si>
    <t>단위:개소,명</t>
  </si>
  <si>
    <t>일본뇌염</t>
  </si>
  <si>
    <t>장티푸스</t>
  </si>
  <si>
    <t>남</t>
  </si>
  <si>
    <t>여</t>
  </si>
  <si>
    <t>총가입자수</t>
  </si>
  <si>
    <t>임의 가입자</t>
  </si>
  <si>
    <t>지역가입자</t>
  </si>
  <si>
    <t>사  업  장</t>
  </si>
  <si>
    <t>가  입  자</t>
  </si>
  <si>
    <t>자료:대구지방보훈청</t>
  </si>
  <si>
    <t>미망인</t>
  </si>
  <si>
    <t>시설수</t>
  </si>
  <si>
    <t>입소자</t>
  </si>
  <si>
    <t>퇴소자</t>
  </si>
  <si>
    <t>여</t>
  </si>
  <si>
    <t>무자격자에게의료행위사주</t>
  </si>
  <si>
    <t>준수사항미이행</t>
  </si>
  <si>
    <t>허가취소또는폐쇄</t>
  </si>
  <si>
    <t>무 면 허  의료행위</t>
  </si>
  <si>
    <t>성감별  행  위</t>
  </si>
  <si>
    <t>허위진단 발    급</t>
  </si>
  <si>
    <t>기  타</t>
  </si>
  <si>
    <t>요관찰</t>
  </si>
  <si>
    <t>시설수</t>
  </si>
  <si>
    <t>합계</t>
  </si>
  <si>
    <t>계</t>
  </si>
  <si>
    <t>소계</t>
  </si>
  <si>
    <t>기타</t>
  </si>
  <si>
    <t>2급</t>
  </si>
  <si>
    <t>3급</t>
  </si>
  <si>
    <t>4급</t>
  </si>
  <si>
    <t>5급</t>
  </si>
  <si>
    <t>6급</t>
  </si>
  <si>
    <t>B형간염</t>
  </si>
  <si>
    <t>중학교</t>
  </si>
  <si>
    <t>연  말  현  재</t>
  </si>
  <si>
    <t>신환자수</t>
  </si>
  <si>
    <t>사망자</t>
  </si>
  <si>
    <t>거  주  형  태  별</t>
  </si>
  <si>
    <t>관 리 구 분 별</t>
  </si>
  <si>
    <t>남</t>
  </si>
  <si>
    <t>재   가</t>
  </si>
  <si>
    <t>요치료</t>
  </si>
  <si>
    <t>양성</t>
  </si>
  <si>
    <t>합        계</t>
  </si>
  <si>
    <t>단위:가구수, 명</t>
  </si>
  <si>
    <t>고등학교</t>
  </si>
  <si>
    <t>인원</t>
  </si>
  <si>
    <t>가구</t>
  </si>
  <si>
    <t>합     계</t>
  </si>
  <si>
    <t>장애인복지시설</t>
  </si>
  <si>
    <t>여성복지시설</t>
  </si>
  <si>
    <t>정신질환자요양시설</t>
  </si>
  <si>
    <t xml:space="preserve">  부랑인 시설</t>
  </si>
  <si>
    <t xml:space="preserve">  주: 1)B.C.G는 보건소에서 실시되는 것에 한정됨.</t>
  </si>
  <si>
    <t>목욕장업</t>
  </si>
  <si>
    <t>위생관리
용 역 업</t>
  </si>
  <si>
    <t>인플루엔자</t>
  </si>
  <si>
    <t>구강보건교육</t>
  </si>
  <si>
    <t>치면세마</t>
  </si>
  <si>
    <t>건수</t>
  </si>
  <si>
    <t>회수</t>
  </si>
  <si>
    <t>주: 1)식이조절, 교환기유치발거, 우식병소충전, 유치치수절단 등 포함</t>
  </si>
  <si>
    <t>단위:건수,명</t>
  </si>
  <si>
    <t>폴리오
Polio</t>
  </si>
  <si>
    <t>단위:명</t>
  </si>
  <si>
    <t>단위:개소,명</t>
  </si>
  <si>
    <t>부모사망</t>
  </si>
  <si>
    <t>노령</t>
  </si>
  <si>
    <t>발 생 유 형 별 (세대)</t>
  </si>
  <si>
    <t>재          학          별</t>
  </si>
  <si>
    <t>폐질 ·
심신장애자</t>
  </si>
  <si>
    <t>가출 ·
행방불명</t>
  </si>
  <si>
    <t>이혼
 ·재혼</t>
  </si>
  <si>
    <t>…</t>
  </si>
  <si>
    <t>위생처리업</t>
  </si>
  <si>
    <t>세 척 제
제 조 업</t>
  </si>
  <si>
    <t>이용인원</t>
  </si>
  <si>
    <t>노인교실</t>
  </si>
  <si>
    <t>생활인원</t>
  </si>
  <si>
    <t>제과점</t>
  </si>
  <si>
    <t>디프테리아,
파상풍, 백일해
(DT&amp;P)</t>
  </si>
  <si>
    <t>홍역, 유행성  이하선염, 풍진
(MMR)</t>
  </si>
  <si>
    <t>초등학교</t>
  </si>
  <si>
    <t>기타
(미재학등)</t>
  </si>
  <si>
    <t>미취학</t>
  </si>
  <si>
    <t>신증후군
출 혈 열</t>
  </si>
  <si>
    <t>국가보훈법 수급자</t>
  </si>
  <si>
    <t>가구수</t>
  </si>
  <si>
    <t>가구원수</t>
  </si>
  <si>
    <t>이천동</t>
  </si>
  <si>
    <t>구  분</t>
  </si>
  <si>
    <t>구    분</t>
  </si>
  <si>
    <t>자료:남구보건소</t>
  </si>
  <si>
    <t>사  업  장  가  입  자</t>
  </si>
  <si>
    <t>임의계속가입자</t>
  </si>
  <si>
    <t>국 가 유 공 자</t>
  </si>
  <si>
    <t>합          계</t>
  </si>
  <si>
    <t>배    우    자</t>
  </si>
  <si>
    <t>자           녀</t>
  </si>
  <si>
    <t>중학교</t>
  </si>
  <si>
    <t>대학(교)</t>
  </si>
  <si>
    <t>자료 : 대구지방보훈청</t>
  </si>
  <si>
    <t>자료:복지지원과</t>
  </si>
  <si>
    <t xml:space="preserve">구    분 </t>
  </si>
  <si>
    <t>당해연도 등록(신고)된 결핵 환자수</t>
  </si>
  <si>
    <t>당해연도 결핵예방</t>
  </si>
  <si>
    <t>접 종 실 적</t>
  </si>
  <si>
    <t>당해연도 보건소 결핵검진 실적</t>
  </si>
  <si>
    <t>신환자</t>
  </si>
  <si>
    <t>재발자</t>
  </si>
  <si>
    <t>초치료
실패자</t>
  </si>
  <si>
    <t>중단후
재등록</t>
  </si>
  <si>
    <t>전입</t>
  </si>
  <si>
    <t xml:space="preserve">     보   건   소</t>
  </si>
  <si>
    <t xml:space="preserve">     병   의   원</t>
  </si>
  <si>
    <t xml:space="preserve">     검 사 건 수</t>
  </si>
  <si>
    <t xml:space="preserve">     발 견 환 자 수</t>
  </si>
  <si>
    <t>미취학
아동</t>
  </si>
  <si>
    <t>취학아동</t>
  </si>
  <si>
    <t>X-선검사</t>
  </si>
  <si>
    <t>객담검사</t>
  </si>
  <si>
    <t>도말양성</t>
  </si>
  <si>
    <t>도말음성</t>
  </si>
  <si>
    <t>자료 : 남구보건소</t>
  </si>
  <si>
    <t>합       계</t>
  </si>
  <si>
    <t>유        족</t>
  </si>
  <si>
    <t>기  타  대 상 자1)</t>
  </si>
  <si>
    <r>
      <t>숙박업</t>
    </r>
    <r>
      <rPr>
        <vertAlign val="superscript"/>
        <sz val="11"/>
        <rFont val="바탕체"/>
        <family val="1"/>
      </rPr>
      <t>1)</t>
    </r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</si>
  <si>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</si>
  <si>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</si>
  <si>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</si>
  <si>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</si>
  <si>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</si>
  <si>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</si>
  <si>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</si>
  <si>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</si>
  <si>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</si>
  <si>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</si>
  <si>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</si>
  <si>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</si>
  <si>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주:1)관광호텔 포함</t>
  </si>
  <si>
    <r>
      <t>결핵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B. C. G </t>
    </r>
  </si>
  <si>
    <r>
      <t>기    타</t>
    </r>
    <r>
      <rPr>
        <vertAlign val="superscript"/>
        <sz val="11"/>
        <rFont val="바탕체"/>
        <family val="1"/>
      </rPr>
      <t>2)</t>
    </r>
  </si>
  <si>
    <t xml:space="preserve">      2)수두, 뇌수막염, 패구균성폐렴, 기타 등, 2001년에는 인플루엔자, 유행성 출혈열 등임</t>
  </si>
  <si>
    <t>국      가     유      공      자</t>
  </si>
  <si>
    <t>유                 족</t>
  </si>
  <si>
    <t>애국지사</t>
  </si>
  <si>
    <t>전·공상
군경</t>
  </si>
  <si>
    <t>무공·보국수훈자</t>
  </si>
  <si>
    <t>재일학도
의용군인</t>
  </si>
  <si>
    <t>공상공무원</t>
  </si>
  <si>
    <t>순국·
애국지사</t>
  </si>
  <si>
    <t>무공·보국
수훈자</t>
  </si>
  <si>
    <t>지원
대상자</t>
  </si>
  <si>
    <t>단위:건,명</t>
  </si>
  <si>
    <t>합   계</t>
  </si>
  <si>
    <t>자료:국민연금관리공단</t>
  </si>
  <si>
    <r>
      <t>취학아동</t>
    </r>
    <r>
      <rPr>
        <vertAlign val="superscript"/>
        <sz val="11"/>
        <rFont val="바탕체"/>
        <family val="1"/>
      </rPr>
      <t>1)</t>
    </r>
  </si>
  <si>
    <t xml:space="preserve">  주:1)반흔조사 미포함</t>
  </si>
  <si>
    <t>가.  의  료  인 등</t>
  </si>
  <si>
    <t>나. 의 료 기 관</t>
  </si>
  <si>
    <t xml:space="preserve">  9.  법 정 전 염 병 발 생 및 사 망</t>
  </si>
  <si>
    <t xml:space="preserve"> 12. 보건소 구강보건사업실적</t>
  </si>
  <si>
    <t>…</t>
  </si>
  <si>
    <t>2 0 0 6</t>
  </si>
  <si>
    <t>2 0 0 7</t>
  </si>
  <si>
    <t>-</t>
  </si>
  <si>
    <t>정착농원</t>
  </si>
  <si>
    <t>치아수</t>
  </si>
  <si>
    <t>횟수</t>
  </si>
  <si>
    <t>임산부등록관리</t>
  </si>
  <si>
    <t>영유아 등록관리</t>
  </si>
  <si>
    <t>-</t>
  </si>
  <si>
    <t>(단위:명,백만원)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</si>
  <si>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</si>
  <si>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</si>
  <si>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</si>
  <si>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</si>
  <si>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</si>
  <si>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</si>
  <si>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</si>
  <si>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</si>
  <si>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수급자수</t>
  </si>
  <si>
    <t>금 액</t>
  </si>
  <si>
    <t>금액</t>
  </si>
  <si>
    <t>2 0 0 7</t>
  </si>
  <si>
    <t>단위:명, 개소</t>
  </si>
  <si>
    <t>합    계</t>
  </si>
  <si>
    <t>근   로   자</t>
  </si>
  <si>
    <t>지        역</t>
  </si>
  <si>
    <t>사업장</t>
  </si>
  <si>
    <t>적  용  인  구</t>
  </si>
  <si>
    <t>세대수</t>
  </si>
  <si>
    <t>가입자</t>
  </si>
  <si>
    <t>피부양자</t>
  </si>
  <si>
    <t xml:space="preserve">     1)군인과 연금수급자 포함된 수임</t>
  </si>
  <si>
    <t>구   분</t>
  </si>
  <si>
    <t>총  계</t>
  </si>
  <si>
    <t>6.25참전</t>
  </si>
  <si>
    <t>월남전</t>
  </si>
  <si>
    <t>6.25 및 월남전</t>
  </si>
  <si>
    <t>자료:대구지방보훈청</t>
  </si>
  <si>
    <t>18.  국 가 보 훈 대 상 자 취 업</t>
  </si>
  <si>
    <t>2 0 0 8</t>
  </si>
  <si>
    <t>2 0 0 8</t>
  </si>
  <si>
    <r>
      <t xml:space="preserve">  아동복지시설</t>
    </r>
    <r>
      <rPr>
        <vertAlign val="superscript"/>
        <sz val="11"/>
        <rFont val="바탕체"/>
        <family val="1"/>
      </rPr>
      <t>1)</t>
    </r>
  </si>
  <si>
    <r>
      <t>노인복지시설</t>
    </r>
    <r>
      <rPr>
        <vertAlign val="superscript"/>
        <sz val="11"/>
        <rFont val="바탕체"/>
        <family val="1"/>
      </rPr>
      <t>2)</t>
    </r>
  </si>
  <si>
    <r>
      <t xml:space="preserve">기    타 </t>
    </r>
    <r>
      <rPr>
        <vertAlign val="superscript"/>
        <sz val="11"/>
        <rFont val="바탕체"/>
        <family val="1"/>
      </rPr>
      <t>3)</t>
    </r>
  </si>
  <si>
    <t xml:space="preserve">   2)노인복지시설에는 노인주거·의료복지 시설만 포함하고, 노인여가복지시설 및 재가노인복지시설은 미포함됨.</t>
  </si>
  <si>
    <t xml:space="preserve">   3)의료기관의 특수병원중 결핵 및 나장애 시설임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</si>
  <si>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</si>
  <si>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</si>
  <si>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</si>
  <si>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</si>
  <si>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</si>
  <si>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</si>
  <si>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합  계</t>
  </si>
  <si>
    <t>세대주</t>
  </si>
  <si>
    <t>세대원</t>
  </si>
  <si>
    <t>단위:명,%</t>
  </si>
  <si>
    <t>한부모가족지원법 수급자</t>
  </si>
  <si>
    <t>국민기초생활보장법 수급자</t>
  </si>
  <si>
    <t xml:space="preserve">가 구 수 </t>
  </si>
  <si>
    <t>소  계</t>
  </si>
  <si>
    <t>일반수급자</t>
  </si>
  <si>
    <t>시설수급자</t>
  </si>
  <si>
    <t>특례수급자</t>
  </si>
  <si>
    <t>식     품     접      객       업</t>
  </si>
  <si>
    <r>
      <t>집 단</t>
    </r>
    <r>
      <rPr>
        <vertAlign val="superscript"/>
        <sz val="10"/>
        <rFont val="바탕체"/>
        <family val="1"/>
      </rPr>
      <t>1)</t>
    </r>
    <r>
      <rPr>
        <sz val="10"/>
        <rFont val="바탕체"/>
        <family val="1"/>
      </rPr>
      <t xml:space="preserve">
급식소</t>
    </r>
  </si>
  <si>
    <t>일  반    음식점</t>
  </si>
  <si>
    <t>단란주점</t>
  </si>
  <si>
    <t>유흥주점</t>
  </si>
  <si>
    <t>위탁
급식
영업</t>
  </si>
  <si>
    <t>식품제조가 공 업</t>
  </si>
  <si>
    <t>식  품첨가물</t>
  </si>
  <si>
    <t>식  품소분업</t>
  </si>
  <si>
    <t>즉석판매
제조
가공업</t>
  </si>
  <si>
    <t>다  방</t>
  </si>
  <si>
    <t>기 타</t>
  </si>
  <si>
    <t xml:space="preserve">     2)식품자동판매기 영업, 식용얼음판매업, 유통전문판매업, 기타식품판매업 등</t>
  </si>
  <si>
    <t>면허이외
의료행위</t>
  </si>
  <si>
    <t>디프테리아,
파상풍
(TD)</t>
  </si>
  <si>
    <t>만성
배균자</t>
  </si>
  <si>
    <t>2 0 0 8</t>
  </si>
  <si>
    <t>전몰,전상,순직,공상,군경</t>
  </si>
  <si>
    <t>주:1)아동 그룹홈(공동생활 가정) 시설수 포함</t>
  </si>
  <si>
    <t>ⅩⅡ.   보  건  및  사  회  보  장</t>
  </si>
  <si>
    <t>복</t>
  </si>
  <si>
    <t>지</t>
  </si>
  <si>
    <r>
      <t>합    계</t>
    </r>
    <r>
      <rPr>
        <vertAlign val="superscript"/>
        <sz val="10"/>
        <rFont val="바탕체"/>
        <family val="1"/>
      </rPr>
      <t>1)</t>
    </r>
  </si>
  <si>
    <t>종 합 병 원</t>
  </si>
  <si>
    <r>
      <t>병   원</t>
    </r>
    <r>
      <rPr>
        <vertAlign val="superscript"/>
        <sz val="10"/>
        <rFont val="바탕체"/>
        <family val="1"/>
      </rPr>
      <t>2)</t>
    </r>
  </si>
  <si>
    <t>의   원</t>
  </si>
  <si>
    <r>
      <t>특수병원</t>
    </r>
    <r>
      <rPr>
        <vertAlign val="superscript"/>
        <sz val="10"/>
        <rFont val="바탕체"/>
        <family val="1"/>
      </rPr>
      <t>3)</t>
    </r>
  </si>
  <si>
    <t>요양병원</t>
  </si>
  <si>
    <t>치과병(의)원</t>
  </si>
  <si>
    <r>
      <t>한방병원</t>
    </r>
    <r>
      <rPr>
        <vertAlign val="superscript"/>
        <sz val="10"/>
        <rFont val="바탕체"/>
        <family val="1"/>
      </rPr>
      <t>4)</t>
    </r>
  </si>
  <si>
    <t>한의원</t>
  </si>
  <si>
    <t>조  산  소</t>
  </si>
  <si>
    <t>부 속 의 원</t>
  </si>
  <si>
    <t>보  건  의료원</t>
  </si>
  <si>
    <t>보건소</t>
  </si>
  <si>
    <t>보건  지소</t>
  </si>
  <si>
    <t>보  건  진료소</t>
  </si>
  <si>
    <t>병원수</t>
  </si>
  <si>
    <t>병상수</t>
  </si>
  <si>
    <t xml:space="preserve">  주:1)보건의료원 이하는 제외</t>
  </si>
  <si>
    <t xml:space="preserve">     2)군인병원 제외</t>
  </si>
  <si>
    <t xml:space="preserve">     3)정신병원, 결핵병원, 나병원 포함</t>
  </si>
  <si>
    <t xml:space="preserve">     4)2003년까지 한의원 포함</t>
  </si>
  <si>
    <t xml:space="preserve">  주:1)개인약국 약사 제외함</t>
  </si>
  <si>
    <t xml:space="preserve">단위:가구수,명,건수 </t>
  </si>
  <si>
    <t>가                    정                    방                    문</t>
  </si>
  <si>
    <t>집단교육
및 상담</t>
  </si>
  <si>
    <t>등록가구</t>
  </si>
  <si>
    <t>방문건수</t>
  </si>
  <si>
    <t>질 환 별   방 문 간 호 환 자 수</t>
  </si>
  <si>
    <t>암</t>
  </si>
  <si>
    <t>당뇨병</t>
  </si>
  <si>
    <t>고혈압</t>
  </si>
  <si>
    <t>관절염</t>
  </si>
  <si>
    <t>뇌졸증</t>
  </si>
  <si>
    <t>치매</t>
  </si>
  <si>
    <t>정신질환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</si>
  <si>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</si>
  <si>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</si>
  <si>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</si>
  <si>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</si>
  <si>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</si>
  <si>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</si>
  <si>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안전관리
(응급처치)</t>
  </si>
  <si>
    <t>약    물
오 남 용</t>
  </si>
  <si>
    <t>성교육</t>
  </si>
  <si>
    <t>위생(식품
안전)교육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</si>
  <si>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</si>
  <si>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</si>
  <si>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</si>
  <si>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</si>
  <si>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</si>
  <si>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</si>
  <si>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</si>
  <si>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</si>
  <si>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</si>
  <si>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</si>
  <si>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 xml:space="preserve">휴 게 음 식 점 </t>
  </si>
  <si>
    <t>노 인 복 지 관</t>
  </si>
  <si>
    <t>자료 : 대구시 자료임</t>
  </si>
  <si>
    <t xml:space="preserve">       자원봉사종합관리시스템에 등록 된 현황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</si>
  <si>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</si>
  <si>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</si>
  <si>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</si>
  <si>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</si>
  <si>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</si>
  <si>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</si>
  <si>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</si>
  <si>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</si>
  <si>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>단위:개소, 명</t>
  </si>
  <si>
    <t>보        육        시        설        수</t>
  </si>
  <si>
    <t>보        육        아        동        수</t>
  </si>
  <si>
    <t>국공립</t>
  </si>
  <si>
    <t>법  인</t>
  </si>
  <si>
    <t>민          간</t>
  </si>
  <si>
    <r>
      <t>부모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협동</t>
    </r>
  </si>
  <si>
    <t>직  장</t>
  </si>
  <si>
    <t>가  정</t>
  </si>
  <si>
    <t>법인</t>
  </si>
  <si>
    <t>개  인</t>
  </si>
  <si>
    <t xml:space="preserve">단체
(법인외)
</t>
  </si>
  <si>
    <t>개인</t>
  </si>
  <si>
    <t>단 체
(법인외)</t>
  </si>
  <si>
    <t xml:space="preserve">  주:1)2005년까지는 개인에 포함</t>
  </si>
  <si>
    <t>성    별</t>
  </si>
  <si>
    <t>장            애            유            형</t>
  </si>
  <si>
    <t>장       애       등       급</t>
  </si>
  <si>
    <t>지체</t>
  </si>
  <si>
    <t>뇌병변</t>
  </si>
  <si>
    <t>시각</t>
  </si>
  <si>
    <t>청각</t>
  </si>
  <si>
    <t>언어</t>
  </si>
  <si>
    <t>지적장애</t>
  </si>
  <si>
    <t>자폐성</t>
  </si>
  <si>
    <t>정신장애</t>
  </si>
  <si>
    <t>신장장애</t>
  </si>
  <si>
    <t>심장장애</t>
  </si>
  <si>
    <t>호흡기</t>
  </si>
  <si>
    <t>간</t>
  </si>
  <si>
    <t>안면</t>
  </si>
  <si>
    <t>장루,요루</t>
  </si>
  <si>
    <t>간질</t>
  </si>
  <si>
    <t>1급</t>
  </si>
  <si>
    <t>2 0 0 9</t>
  </si>
  <si>
    <t>2 0 0 9</t>
  </si>
  <si>
    <t xml:space="preserve"> - </t>
  </si>
  <si>
    <t>단위:개소,명</t>
  </si>
  <si>
    <t>구    분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</si>
  <si>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</si>
  <si>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</si>
  <si>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</si>
  <si>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</si>
  <si>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</si>
  <si>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</si>
  <si>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</si>
  <si>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</si>
  <si>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</si>
  <si>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</si>
  <si>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</si>
  <si>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</si>
  <si>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2 0 0 7</t>
  </si>
  <si>
    <t>2 0 0 8</t>
  </si>
  <si>
    <t>자료:복지지원과</t>
  </si>
  <si>
    <t>자료 : 대구시 자료임</t>
  </si>
  <si>
    <t>2 0 0 8</t>
  </si>
  <si>
    <t>2 0 1 0</t>
  </si>
  <si>
    <t>2 0 1 0</t>
  </si>
  <si>
    <t>2 0 1 0</t>
  </si>
  <si>
    <t>2 0 1 0</t>
  </si>
  <si>
    <t>2 0 1 0</t>
  </si>
  <si>
    <t>2 0 0 9</t>
  </si>
  <si>
    <t>2 0 0 9</t>
  </si>
  <si>
    <t>2 0 1 0</t>
  </si>
  <si>
    <t>구   분</t>
  </si>
  <si>
    <t>모  자  보  건  관  리</t>
  </si>
  <si>
    <t>2 0 0 7</t>
  </si>
  <si>
    <t>2 0 0 8</t>
  </si>
  <si>
    <t>2 0 0 9</t>
  </si>
  <si>
    <t>자료 : 남구보건소</t>
  </si>
  <si>
    <t>노인의치 보철사업</t>
  </si>
  <si>
    <t>2 0 1 0</t>
  </si>
  <si>
    <t>2 0 1 1</t>
  </si>
  <si>
    <t>자료 :  남구보건소</t>
  </si>
  <si>
    <t>자료 : 남구보건소</t>
  </si>
  <si>
    <t>자료 : 복지지원과</t>
  </si>
  <si>
    <t>자료 : 주민생활과,복지지원과</t>
  </si>
  <si>
    <t>불소용액 도포</t>
  </si>
  <si>
    <t xml:space="preserve">  주:1)1)2008년부터 학교급식소 포함</t>
  </si>
  <si>
    <t>자료 : 시청 식품안전과</t>
  </si>
  <si>
    <t>자료 : 시청 여성청소년가족과</t>
  </si>
  <si>
    <t>연별 및
동   별</t>
  </si>
  <si>
    <t>합           계</t>
  </si>
  <si>
    <t>노 인 요 양 시 설</t>
  </si>
  <si>
    <t>노인요양공동생활가정</t>
  </si>
  <si>
    <t>노 인 전 문 병 원</t>
  </si>
  <si>
    <t>입소인원</t>
  </si>
  <si>
    <t>종사자수</t>
  </si>
  <si>
    <t>정원</t>
  </si>
  <si>
    <t>현원</t>
  </si>
  <si>
    <t>구    분</t>
  </si>
  <si>
    <t xml:space="preserve">의     사 </t>
  </si>
  <si>
    <r>
      <t xml:space="preserve">약  사 </t>
    </r>
    <r>
      <rPr>
        <vertAlign val="superscript"/>
        <sz val="11"/>
        <rFont val="바탕체"/>
        <family val="1"/>
      </rPr>
      <t>1)</t>
    </r>
  </si>
  <si>
    <t>합계</t>
  </si>
  <si>
    <r>
      <t xml:space="preserve">면  허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자  격  종  별</t>
    </r>
  </si>
  <si>
    <t>면허자격종별외</t>
  </si>
  <si>
    <t>계</t>
  </si>
  <si>
    <t>의사</t>
  </si>
  <si>
    <t>치과  의사</t>
  </si>
  <si>
    <t>한의사</t>
  </si>
  <si>
    <t>약사</t>
  </si>
  <si>
    <t>조산사</t>
  </si>
  <si>
    <t>간호사</t>
  </si>
  <si>
    <t>임  상  병리사</t>
  </si>
  <si>
    <t>방사선  사</t>
  </si>
  <si>
    <t>물  리
치료사</t>
  </si>
  <si>
    <t>치  과  위생사</t>
  </si>
  <si>
    <t>영양사</t>
  </si>
  <si>
    <t>간  호  조무사</t>
  </si>
  <si>
    <t>의  무  기록사</t>
  </si>
  <si>
    <t>위생사.위생시험사</t>
  </si>
  <si>
    <t>정신보건전문요원</t>
  </si>
  <si>
    <t>정보처리기사</t>
  </si>
  <si>
    <t>응급
구조사</t>
  </si>
  <si>
    <t>소계</t>
  </si>
  <si>
    <t>보건직</t>
  </si>
  <si>
    <t>행정직</t>
  </si>
  <si>
    <t>기타</t>
  </si>
  <si>
    <t>2 0 0 7</t>
  </si>
  <si>
    <t>2 0 0 8</t>
  </si>
  <si>
    <t>2 0 0 9</t>
  </si>
  <si>
    <t>2 0 1 0</t>
  </si>
  <si>
    <t>자료:남구보건소</t>
  </si>
  <si>
    <t>2 0 1 0</t>
  </si>
  <si>
    <t xml:space="preserve">  주:건강진단사업 종료(2008)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</si>
  <si>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</si>
  <si>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</si>
  <si>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</si>
  <si>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</si>
  <si>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</si>
  <si>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</si>
  <si>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</si>
  <si>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</si>
  <si>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</si>
  <si>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</si>
  <si>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</si>
  <si>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</si>
  <si>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</si>
  <si>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r>
      <rPr>
        <b/>
        <sz val="18"/>
        <rFont val="NSimSun"/>
        <family val="3"/>
      </rPr>
      <t>Ⅻ</t>
    </r>
    <r>
      <rPr>
        <b/>
        <sz val="18"/>
        <rFont val="바탕체"/>
        <family val="1"/>
      </rPr>
      <t xml:space="preserve">. 보건 및 사회보장
</t>
    </r>
  </si>
  <si>
    <t xml:space="preserve"> 1.  의  료  기  관</t>
  </si>
  <si>
    <t xml:space="preserve"> ２. 의 료 기 관 종 사 인 력</t>
  </si>
  <si>
    <t xml:space="preserve"> ３. 보  건  소  인  력</t>
  </si>
  <si>
    <t xml:space="preserve"> 4.   부 정 의 료 업 자 단 속 실 적</t>
  </si>
  <si>
    <t xml:space="preserve">  6.  식  품  위  생  관  계  업  소</t>
  </si>
  <si>
    <t xml:space="preserve"> 7. 공 중 위 생 관 계 업 소 </t>
  </si>
  <si>
    <t xml:space="preserve"> 8. 예  방  접  종</t>
  </si>
  <si>
    <t xml:space="preserve"> 10.  한센병  보건소   등록</t>
  </si>
  <si>
    <t xml:space="preserve"> 11. 결 핵 환 자 현 황 </t>
  </si>
  <si>
    <t xml:space="preserve"> １3.  모 자 보 건 사 업 실 적</t>
  </si>
  <si>
    <t xml:space="preserve"> １4. 건 강 보 험 적 용 인 구</t>
  </si>
  <si>
    <t xml:space="preserve"> １5.  국  민  연  금  가  입  자</t>
  </si>
  <si>
    <t xml:space="preserve"> 16. 국민연금 급여 지급현황</t>
  </si>
  <si>
    <t xml:space="preserve"> １7.  국  가  보  훈  대  상  자 </t>
  </si>
  <si>
    <t xml:space="preserve"> 19. 국 가 보 훈 대 상 자  및  자 녀  취 학 </t>
  </si>
  <si>
    <t xml:space="preserve"> 20. 참전용사 등록현황 </t>
  </si>
  <si>
    <t>단위 : 명</t>
  </si>
  <si>
    <t>2 0 1 2</t>
  </si>
  <si>
    <t>2 0 1 2</t>
  </si>
  <si>
    <t>경고</t>
  </si>
  <si>
    <r>
      <t xml:space="preserve">판매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운반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기타업</t>
    </r>
  </si>
  <si>
    <t>건강기능식품 제조·수입·판매업</t>
  </si>
  <si>
    <t>식  품 운반업</t>
  </si>
  <si>
    <r>
      <t>식품소분
판매업</t>
    </r>
    <r>
      <rPr>
        <vertAlign val="superscript"/>
        <sz val="10"/>
        <rFont val="바탕체"/>
        <family val="1"/>
      </rPr>
      <t>2)</t>
    </r>
  </si>
  <si>
    <t>식  품
보전업</t>
  </si>
  <si>
    <t>용기·
포장류
제조업</t>
  </si>
  <si>
    <t>건    강
기능식품
제 조 업</t>
  </si>
  <si>
    <t>건    강
기능식품
수 입 업</t>
  </si>
  <si>
    <t>건    강
기능식품
판 매 업</t>
  </si>
  <si>
    <t>총계</t>
  </si>
  <si>
    <t xml:space="preserve">공     중     위     생     영    업     소 </t>
  </si>
  <si>
    <t>위생처리, 세척제, 위생용품제조업소수</t>
  </si>
  <si>
    <t>미    용    업</t>
  </si>
  <si>
    <t>일반</t>
  </si>
  <si>
    <t>피부</t>
  </si>
  <si>
    <t>종합</t>
  </si>
  <si>
    <t>기타위생
용품 제조업</t>
  </si>
  <si>
    <t>2 0 12</t>
  </si>
  <si>
    <t>제   1     군       전       염        병</t>
  </si>
  <si>
    <t>제 2 군  전  염  병</t>
  </si>
  <si>
    <t>제  3  군   전   염   병</t>
  </si>
  <si>
    <t>제4군전염병
및
지정전염병</t>
  </si>
  <si>
    <t>콜레라</t>
  </si>
  <si>
    <t>장티푸스</t>
  </si>
  <si>
    <t>파라티푸스</t>
  </si>
  <si>
    <t>세균성이질</t>
  </si>
  <si>
    <t>장출혈대장균
감염증</t>
  </si>
  <si>
    <t>A형 간염</t>
  </si>
  <si>
    <t>디프테리아</t>
  </si>
  <si>
    <t>백일해</t>
  </si>
  <si>
    <t>파상풍</t>
  </si>
  <si>
    <t>홍역</t>
  </si>
  <si>
    <t>유행성이하선염</t>
  </si>
  <si>
    <t>풍   진</t>
  </si>
  <si>
    <t>폴리오</t>
  </si>
  <si>
    <t>일본뇌염</t>
  </si>
  <si>
    <t>수두</t>
  </si>
  <si>
    <t>말라리아</t>
  </si>
  <si>
    <t>결  핵</t>
  </si>
  <si>
    <t>한센병</t>
  </si>
  <si>
    <t>성홍열</t>
  </si>
  <si>
    <t>쯔쯔가무시증</t>
  </si>
  <si>
    <t>렙토스피라증</t>
  </si>
  <si>
    <t>브루셀라증</t>
  </si>
  <si>
    <t>발생</t>
  </si>
  <si>
    <t>사망</t>
  </si>
  <si>
    <t>불소용액양치사업</t>
  </si>
  <si>
    <t>2 0 1 1</t>
  </si>
  <si>
    <t xml:space="preserve">     2)가입기간 20년 이상인 자가 60세에 도달하였을 경우 지급</t>
  </si>
  <si>
    <t>남</t>
  </si>
  <si>
    <t>여</t>
  </si>
  <si>
    <t>단위:명, %</t>
  </si>
  <si>
    <t>전체 노인 대비 기초노령연금 수급자 (명)</t>
  </si>
  <si>
    <t>전체노인</t>
  </si>
  <si>
    <t>수급자 수</t>
  </si>
  <si>
    <t>수 급 률 (%)</t>
  </si>
  <si>
    <t>합계</t>
  </si>
  <si>
    <t>2 0 1 2</t>
  </si>
  <si>
    <t>자료:저출산고령사회과</t>
  </si>
  <si>
    <t>합         계</t>
  </si>
  <si>
    <t>한      부      모      가      족      시      설</t>
  </si>
  <si>
    <t>소     외     여     성     복     지     시     설</t>
  </si>
  <si>
    <t>계</t>
  </si>
  <si>
    <t>모자보호시설</t>
  </si>
  <si>
    <t>미혼모자시설</t>
  </si>
  <si>
    <t>미혼모자 공동생활가정</t>
  </si>
  <si>
    <t>모자일시 보호시설</t>
  </si>
  <si>
    <t>성폭력피해자 보호시설</t>
  </si>
  <si>
    <t>가정폭력피해자 보호시설</t>
  </si>
  <si>
    <t>성매매피해자 지원시설</t>
  </si>
  <si>
    <t>연말현재
생활인원</t>
  </si>
  <si>
    <t xml:space="preserve"> </t>
  </si>
  <si>
    <t>단위:개소,천㎡</t>
  </si>
  <si>
    <t>연 별 및
구 군 별</t>
  </si>
  <si>
    <t>매                                                        장</t>
  </si>
  <si>
    <t>화   장   시   설</t>
  </si>
  <si>
    <r>
      <t>봉          안          당</t>
    </r>
    <r>
      <rPr>
        <vertAlign val="superscript"/>
        <sz val="9"/>
        <rFont val="바탕체"/>
        <family val="1"/>
      </rPr>
      <t>1)</t>
    </r>
  </si>
  <si>
    <t>공  설  묘  지</t>
  </si>
  <si>
    <t>법  인  묘  지</t>
  </si>
  <si>
    <t>공   설</t>
  </si>
  <si>
    <t>법인,종교단체</t>
  </si>
  <si>
    <t>설</t>
  </si>
  <si>
    <t>개  소  수</t>
  </si>
  <si>
    <t>총 봉 안 능 력 (기)</t>
  </si>
  <si>
    <t>봉 안 기 수</t>
  </si>
  <si>
    <t>개소</t>
  </si>
  <si>
    <t>면       적</t>
  </si>
  <si>
    <t>분묘설
치가능</t>
  </si>
  <si>
    <t>분묘설치
가    능</t>
  </si>
  <si>
    <t>화로</t>
  </si>
  <si>
    <t>소계</t>
  </si>
  <si>
    <t>공설</t>
  </si>
  <si>
    <t>법인,
종교단체</t>
  </si>
  <si>
    <t>총면적</t>
  </si>
  <si>
    <t>점유면적</t>
  </si>
  <si>
    <t>2 0 0 7</t>
  </si>
  <si>
    <t xml:space="preserve">  주:공설묘지, 납골당은 시에서 관리하나 위치는 칠곡군 소재</t>
  </si>
  <si>
    <t xml:space="preserve">      1)봉안당:공설, 법인, 종교단체 봉안당 현황</t>
  </si>
  <si>
    <t>자료:복지지원과</t>
  </si>
  <si>
    <t>방문보건대상</t>
  </si>
  <si>
    <t>비    만</t>
  </si>
  <si>
    <t>성          별</t>
  </si>
  <si>
    <t xml:space="preserve">          연          령          별</t>
  </si>
  <si>
    <t>19세 이하</t>
  </si>
  <si>
    <t>20~29</t>
  </si>
  <si>
    <t>30~39</t>
  </si>
  <si>
    <t>40~49</t>
  </si>
  <si>
    <t>50~59</t>
  </si>
  <si>
    <t>60~69</t>
  </si>
  <si>
    <t>70세 이상</t>
  </si>
  <si>
    <t>남</t>
  </si>
  <si>
    <t>여</t>
  </si>
  <si>
    <t>2 0 1 2</t>
  </si>
  <si>
    <t>경 로 당</t>
  </si>
  <si>
    <t>인   원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</si>
  <si>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</si>
  <si>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</si>
  <si>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</si>
  <si>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</si>
  <si>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</si>
  <si>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</si>
  <si>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</si>
  <si>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</si>
  <si>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주:1)신고된 환자중 일정기간동안에 새로 결핵이 발병하여 신고된 "신환자수"임</t>
  </si>
  <si>
    <t xml:space="preserve">     2)수막구균성수막염, 레지오넬라증, 비브리오패혈증, 발진열, 탄저, 공수병, 후천성면역결핍증을 포함</t>
  </si>
  <si>
    <t>자료:한국한센복지협회 대구경북지부</t>
  </si>
  <si>
    <r>
      <t>한센서비스</t>
    </r>
    <r>
      <rPr>
        <sz val="11"/>
        <rFont val="바탕체"/>
        <family val="1"/>
      </rPr>
      <t xml:space="preserve">
대 상 자</t>
    </r>
  </si>
  <si>
    <t>자료:국민건강보험공단「건강보험통계연보」</t>
  </si>
  <si>
    <t xml:space="preserve">  주:적용인구는 주민등록주소지 기준이며, 사업장은 사업장 소재지 기준임</t>
  </si>
  <si>
    <t xml:space="preserve">     2)지역의 가입자는 적용대상자임</t>
  </si>
  <si>
    <t>자료:국민연금공단</t>
  </si>
  <si>
    <t xml:space="preserve">  주:1)국민연금 확대 시행 당시 나이가 많아 최소가입기간 10년을 채울 수 없는 자가 5년이상 가입한 경우 지급</t>
  </si>
  <si>
    <t xml:space="preserve">     3) 가입기간 10년 이상 20년 미만인 자가 60세 도달시 지급</t>
  </si>
  <si>
    <t xml:space="preserve">     4)가입기간 10년 이상이고 55세 이상인 자가 소득이 없는 경우 본인의 신청에 의해 60세 이전이라도 지급 받을 수 있는 연금 </t>
  </si>
  <si>
    <t xml:space="preserve">     5)이혼한 자가 배우자이었던 자의 노령연금액 중 혼인기간에 해당하는 연금액을 나누어 지급받는 연금</t>
  </si>
  <si>
    <t xml:space="preserve">      (2006년까지는 특례노령연금에 포함)</t>
  </si>
  <si>
    <t xml:space="preserve">  주:`09년까지는 대구소재업체 기준이었으며, `10년부터는 취업대상자 소재지 기준으로 발췌한 전산자료임</t>
  </si>
  <si>
    <t xml:space="preserve">      1)6.18자유상이자, 지원대상자, 5.18민주유공자, 특수임무수행자임</t>
  </si>
  <si>
    <t>단위:세대,명,천원</t>
  </si>
  <si>
    <t>회비모금</t>
  </si>
  <si>
    <t>구               호               실               적</t>
  </si>
  <si>
    <t>회원수</t>
  </si>
  <si>
    <t>재해구호</t>
  </si>
  <si>
    <t>일반구호</t>
  </si>
  <si>
    <t>특수구호</t>
  </si>
  <si>
    <t>세대</t>
  </si>
  <si>
    <t>자료:대한적십자사</t>
  </si>
  <si>
    <t>21. 적십자회비 모금 및 구호실적</t>
  </si>
  <si>
    <t>단위:건수, 명</t>
  </si>
  <si>
    <t>발     생     유     형</t>
  </si>
  <si>
    <t>보    호    내    용</t>
  </si>
  <si>
    <t>유기</t>
  </si>
  <si>
    <t>미혼모
아  동</t>
  </si>
  <si>
    <t>미아</t>
  </si>
  <si>
    <t>비행,가출
부랑아</t>
  </si>
  <si>
    <t>빈곤,실직,학대 등 기타</t>
  </si>
  <si>
    <t>시설보호</t>
  </si>
  <si>
    <t>가정보호</t>
  </si>
  <si>
    <t>아동</t>
  </si>
  <si>
    <t>장애아</t>
  </si>
  <si>
    <t>공동생활
가    정</t>
  </si>
  <si>
    <t>위탁보호</t>
  </si>
  <si>
    <t>입 양</t>
  </si>
  <si>
    <t>소년소녀
가장책정</t>
  </si>
  <si>
    <t>자료:남구보건소,위생과</t>
  </si>
  <si>
    <t>자료:저출산고령사회과</t>
  </si>
  <si>
    <t xml:space="preserve"> 22. 사 회 복 지 시 설</t>
  </si>
  <si>
    <t xml:space="preserve"> 23.  노인의료복지시설</t>
  </si>
  <si>
    <t xml:space="preserve"> 24. 노인여가복지시설 </t>
  </si>
  <si>
    <t xml:space="preserve"> 25.  재 가 노 인  복 지 시 설 </t>
  </si>
  <si>
    <t xml:space="preserve"> 26. 국 민 기 초 생 활 보 장 수 급 자</t>
  </si>
  <si>
    <t>27. 기 초 노 령 연 금  수 급 자 수</t>
  </si>
  <si>
    <t xml:space="preserve"> 28.  여 성 복 지 시 설 </t>
  </si>
  <si>
    <t xml:space="preserve">  ２9.  여 성 폭 력  상 담</t>
  </si>
  <si>
    <t xml:space="preserve"> 30. 소 년·소 녀 가 정 현 황</t>
  </si>
  <si>
    <t xml:space="preserve"> 31. 아 동 복 지 시 설 </t>
  </si>
  <si>
    <t xml:space="preserve"> 32. 장애인 등록현황</t>
  </si>
  <si>
    <t>33. 요보호아동 발생 및 보호내용</t>
  </si>
  <si>
    <r>
      <t xml:space="preserve"> 34.  저소득 및 </t>
    </r>
    <r>
      <rPr>
        <b/>
        <sz val="14"/>
        <color indexed="10"/>
        <rFont val="바탕체"/>
        <family val="1"/>
      </rPr>
      <t>한부모</t>
    </r>
    <r>
      <rPr>
        <b/>
        <sz val="14"/>
        <rFont val="바탕체"/>
        <family val="1"/>
      </rPr>
      <t xml:space="preserve"> 가정 </t>
    </r>
  </si>
  <si>
    <t xml:space="preserve"> 35. 방 문 건 강 관 리 사 업 실 적</t>
  </si>
  <si>
    <t xml:space="preserve"> 36. 보 건 교 육 실 적</t>
  </si>
  <si>
    <t xml:space="preserve"> 37. 보  육  시  설</t>
  </si>
  <si>
    <t xml:space="preserve"> 38. 자 원 봉 사 자 현 황 </t>
  </si>
  <si>
    <t xml:space="preserve">      39. 묘지 및 봉안시설</t>
  </si>
  <si>
    <t>구분</t>
  </si>
  <si>
    <t>구분</t>
  </si>
  <si>
    <t xml:space="preserve">가구 </t>
  </si>
  <si>
    <t xml:space="preserve">가구 </t>
  </si>
  <si>
    <t>소계</t>
  </si>
  <si>
    <r>
      <t>기  타  대  상  자</t>
    </r>
    <r>
      <rPr>
        <vertAlign val="superscript"/>
        <sz val="10"/>
        <color indexed="8"/>
        <rFont val="바탕체"/>
        <family val="1"/>
      </rPr>
      <t>7)</t>
    </r>
  </si>
  <si>
    <t>4.19
부상자,
공로자</t>
  </si>
  <si>
    <r>
      <t>특별공로자 및
 특별공로
상이자</t>
    </r>
    <r>
      <rPr>
        <vertAlign val="superscript"/>
        <sz val="10"/>
        <color indexed="8"/>
        <rFont val="바탕체"/>
        <family val="1"/>
      </rPr>
      <t>1)</t>
    </r>
  </si>
  <si>
    <r>
      <t>4.19
부상자,
공로자</t>
    </r>
    <r>
      <rPr>
        <vertAlign val="superscript"/>
        <sz val="10"/>
        <color indexed="8"/>
        <rFont val="바탕체"/>
        <family val="1"/>
      </rPr>
      <t>2)</t>
    </r>
  </si>
  <si>
    <r>
      <t>순직공상
공무원</t>
    </r>
    <r>
      <rPr>
        <vertAlign val="superscript"/>
        <sz val="10"/>
        <color indexed="8"/>
        <rFont val="바탕체"/>
        <family val="1"/>
      </rPr>
      <t>3)</t>
    </r>
  </si>
  <si>
    <r>
      <t>특별공로
순직자</t>
    </r>
    <r>
      <rPr>
        <vertAlign val="superscript"/>
        <sz val="10"/>
        <color indexed="8"/>
        <rFont val="바탕체"/>
        <family val="1"/>
      </rPr>
      <t>4)</t>
    </r>
  </si>
  <si>
    <r>
      <t>6.18
자유
상이자</t>
    </r>
    <r>
      <rPr>
        <vertAlign val="superscript"/>
        <sz val="10"/>
        <color indexed="8"/>
        <rFont val="바탕체"/>
        <family val="1"/>
      </rPr>
      <t>5)</t>
    </r>
  </si>
  <si>
    <r>
      <t>5.18민주
유공자</t>
    </r>
    <r>
      <rPr>
        <vertAlign val="superscript"/>
        <sz val="10"/>
        <color indexed="8"/>
        <rFont val="바탕체"/>
        <family val="1"/>
      </rPr>
      <t>6)</t>
    </r>
  </si>
  <si>
    <r>
      <t>특수임무
수행자</t>
    </r>
    <r>
      <rPr>
        <vertAlign val="superscript"/>
        <sz val="10"/>
        <color indexed="8"/>
        <rFont val="바탕체"/>
        <family val="1"/>
      </rPr>
      <t>8)</t>
    </r>
  </si>
  <si>
    <t>자 녀</t>
  </si>
  <si>
    <t>부 모</t>
  </si>
  <si>
    <t>2 0 0 7</t>
  </si>
  <si>
    <t>2 0 0 8</t>
  </si>
  <si>
    <t>2 0 0 9</t>
  </si>
  <si>
    <t>2 0 1 0</t>
  </si>
  <si>
    <t>2 0 1 1</t>
  </si>
  <si>
    <t>2 0 1 2</t>
  </si>
  <si>
    <t xml:space="preserve">  주:1)원 서식의 특별공로순직자는 유족으로 분류하였음</t>
  </si>
  <si>
    <t xml:space="preserve">     2)4.19사망자 유족도 포함</t>
  </si>
  <si>
    <t xml:space="preserve">     3)공상공무원 유족도 포함</t>
  </si>
  <si>
    <t xml:space="preserve">     4)특별공로자 및 상이자 유족도 포함</t>
  </si>
  <si>
    <t xml:space="preserve">     5)원 서식의 반공귀순상이자는 2006년부터 6.18자유상이자로 명칭변경</t>
  </si>
  <si>
    <t xml:space="preserve">     6)기타 대상자 중 광주민주유공자는 2004년도부터 5.18민주유공자로 명칭변경</t>
  </si>
  <si>
    <t xml:space="preserve">     7)기타 대상자는 유족 포함</t>
  </si>
  <si>
    <t xml:space="preserve">     8)2007년 자료부터 수록</t>
  </si>
  <si>
    <r>
      <t>특    례</t>
    </r>
    <r>
      <rPr>
        <vertAlign val="superscript"/>
        <sz val="11"/>
        <color indexed="8"/>
        <rFont val="바탕체"/>
        <family val="1"/>
      </rPr>
      <t>1)</t>
    </r>
  </si>
  <si>
    <r>
      <t>완   전</t>
    </r>
    <r>
      <rPr>
        <vertAlign val="superscript"/>
        <sz val="11"/>
        <color indexed="8"/>
        <rFont val="바탕체"/>
        <family val="1"/>
      </rPr>
      <t>2)</t>
    </r>
  </si>
  <si>
    <r>
      <t>감    액</t>
    </r>
    <r>
      <rPr>
        <vertAlign val="superscript"/>
        <sz val="11"/>
        <color indexed="8"/>
        <rFont val="바탕체"/>
        <family val="1"/>
      </rPr>
      <t>3)</t>
    </r>
  </si>
  <si>
    <r>
      <t>조    기</t>
    </r>
    <r>
      <rPr>
        <vertAlign val="superscript"/>
        <sz val="11"/>
        <color indexed="8"/>
        <rFont val="바탕체"/>
        <family val="1"/>
      </rPr>
      <t>4)</t>
    </r>
  </si>
  <si>
    <r>
      <t>분    할</t>
    </r>
    <r>
      <rPr>
        <vertAlign val="superscript"/>
        <sz val="11"/>
        <color indexed="8"/>
        <rFont val="바탕체"/>
        <family val="1"/>
      </rPr>
      <t>5)</t>
    </r>
  </si>
  <si>
    <r>
      <t>공무원, 사립학교 교직원</t>
    </r>
    <r>
      <rPr>
        <vertAlign val="superscript"/>
        <sz val="11"/>
        <color indexed="8"/>
        <rFont val="바탕체"/>
        <family val="1"/>
      </rPr>
      <t>1)</t>
    </r>
  </si>
  <si>
    <r>
      <t>가입자</t>
    </r>
    <r>
      <rPr>
        <vertAlign val="superscript"/>
        <sz val="11"/>
        <color indexed="8"/>
        <rFont val="바탕체"/>
        <family val="1"/>
      </rPr>
      <t>2)</t>
    </r>
  </si>
  <si>
    <r>
      <t>기  타</t>
    </r>
    <r>
      <rPr>
        <vertAlign val="superscript"/>
        <sz val="11"/>
        <color indexed="8"/>
        <rFont val="바탕체"/>
        <family val="1"/>
      </rPr>
      <t>2)</t>
    </r>
  </si>
  <si>
    <r>
      <t>발생</t>
    </r>
    <r>
      <rPr>
        <vertAlign val="superscript"/>
        <sz val="11"/>
        <color indexed="8"/>
        <rFont val="바탕체"/>
        <family val="1"/>
      </rPr>
      <t>1)</t>
    </r>
  </si>
  <si>
    <t xml:space="preserve"> 5.  의 약 품 등  제 조 업 소  및  판 매 업 소</t>
  </si>
  <si>
    <t>구    분</t>
  </si>
  <si>
    <t>제          조          업          소</t>
  </si>
  <si>
    <t xml:space="preserve">판     매     업     소 </t>
  </si>
  <si>
    <t>의약외품</t>
  </si>
  <si>
    <t>화 장 품</t>
  </si>
  <si>
    <t>의료기기</t>
  </si>
  <si>
    <t>한약국</t>
  </si>
  <si>
    <t>의약품
도매상</t>
  </si>
  <si>
    <t>(한약도매상)</t>
  </si>
  <si>
    <t>의료기기
판매업</t>
  </si>
  <si>
    <t>의료기기
임대업</t>
  </si>
  <si>
    <t>의료기기
수리업</t>
  </si>
  <si>
    <t>2 0 0 7</t>
  </si>
  <si>
    <t>2 0 0 8</t>
  </si>
  <si>
    <t>2 0 0 9</t>
  </si>
  <si>
    <t>2 0 1 0</t>
  </si>
  <si>
    <t>2 0 1 1</t>
  </si>
  <si>
    <t>2 0 1 2</t>
  </si>
  <si>
    <t>자료 : 대구시 자료임</t>
  </si>
  <si>
    <t>주) 2006년부터 의약용구위생용품이 의료기기로변경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</si>
</sst>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_ * #,##0_ ;_ * &quot;₩&quot;\!\-#,##0_ ;_ * &quot;-&quot;_ ;_ @_ "/>
    <numFmt numFmtId="181" formatCode="#,##0_ "/>
    <numFmt numFmtId="182" formatCode="0.00_ "/>
    <numFmt numFmtId="183" formatCode="#,##0;\-#,##0;&quot;-&quot;;"/>
    <numFmt numFmtId="184" formatCode="#,##0\ ;"/>
    <numFmt numFmtId="185" formatCode="\(#,##0\);\(\-#,##0\);&quot;-&quot;;"/>
    <numFmt numFmtId="186" formatCode="#,##0;\-#,##0;&quot; &quot;;"/>
    <numFmt numFmtId="187" formatCode="_-* #,##0_-;\-* #,##0_-;_-* &quot; &quot;_-;_-@_-"/>
    <numFmt numFmtId="188" formatCode="#,##0;[Red]#,##0"/>
    <numFmt numFmtId="189" formatCode="\(\-\)"/>
    <numFmt numFmtId="190" formatCode="#,##0_);\(#,##0\)"/>
    <numFmt numFmtId="191" formatCode="#,##0_);[Red]\(#,##0\)"/>
    <numFmt numFmtId="192" formatCode="mm&quot;월&quot;\ dd&quot;일&quot;"/>
    <numFmt numFmtId="193" formatCode="0_ "/>
    <numFmt numFmtId="194" formatCode="\-"/>
    <numFmt numFmtId="195" formatCode="##,###,###"/>
    <numFmt numFmtId="196" formatCode="??,??0"/>
    <numFmt numFmtId="197" formatCode="??0"/>
    <numFmt numFmtId="198" formatCode="?\ ??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2]yyyy&quot;년&quot;\ m&quot;월&quot;\ d&quot;일&quot;\ dddd"/>
    <numFmt numFmtId="204" formatCode="[$-412]AM/PM\ h:mm:ss"/>
    <numFmt numFmtId="205" formatCode="000\-000"/>
  </numFmts>
  <fonts count="70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바탕체"/>
      <family val="1"/>
    </font>
    <font>
      <sz val="12"/>
      <name val="돋움"/>
      <family val="3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sz val="10"/>
      <name val="굴림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1"/>
      <name val="Times New Roman"/>
      <family val="1"/>
    </font>
    <font>
      <b/>
      <sz val="18"/>
      <name val="바탕체"/>
      <family val="1"/>
    </font>
    <font>
      <b/>
      <sz val="18"/>
      <name val="NSimSun"/>
      <family val="3"/>
    </font>
    <font>
      <sz val="18"/>
      <name val="바탕체"/>
      <family val="1"/>
    </font>
    <font>
      <sz val="11"/>
      <color indexed="8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b/>
      <sz val="14"/>
      <color indexed="10"/>
      <name val="바탕체"/>
      <family val="1"/>
    </font>
    <font>
      <sz val="10"/>
      <color indexed="8"/>
      <name val="바탕체"/>
      <family val="1"/>
    </font>
    <font>
      <sz val="12"/>
      <color indexed="8"/>
      <name val="바탕체"/>
      <family val="1"/>
    </font>
    <font>
      <sz val="11"/>
      <color indexed="8"/>
      <name val="돋움"/>
      <family val="3"/>
    </font>
    <font>
      <b/>
      <sz val="14"/>
      <color indexed="8"/>
      <name val="바탕체"/>
      <family val="1"/>
    </font>
    <font>
      <sz val="11"/>
      <color indexed="8"/>
      <name val="돋움체"/>
      <family val="3"/>
    </font>
    <font>
      <b/>
      <sz val="12"/>
      <color indexed="8"/>
      <name val="바탕체"/>
      <family val="1"/>
    </font>
    <font>
      <b/>
      <u val="single"/>
      <sz val="16"/>
      <color indexed="8"/>
      <name val="바탕체"/>
      <family val="1"/>
    </font>
    <font>
      <sz val="10"/>
      <color indexed="8"/>
      <name val="돋움"/>
      <family val="3"/>
    </font>
    <font>
      <vertAlign val="superscript"/>
      <sz val="10"/>
      <color indexed="8"/>
      <name val="바탕체"/>
      <family val="1"/>
    </font>
    <font>
      <vertAlign val="superscript"/>
      <sz val="11"/>
      <color indexed="8"/>
      <name val="바탕체"/>
      <family val="1"/>
    </font>
    <font>
      <sz val="11"/>
      <color theme="1"/>
      <name val="바탕체"/>
      <family val="1"/>
    </font>
    <font>
      <sz val="10"/>
      <color theme="1" tint="0.04998999834060669"/>
      <name val="바탕체"/>
      <family val="1"/>
    </font>
    <font>
      <sz val="11"/>
      <color theme="1" tint="0.04998999834060669"/>
      <name val="바탕체"/>
      <family val="1"/>
    </font>
    <font>
      <sz val="12"/>
      <color theme="1" tint="0.04998999834060669"/>
      <name val="바탕체"/>
      <family val="1"/>
    </font>
    <font>
      <sz val="10"/>
      <color rgb="FFFF0000"/>
      <name val="바탕체"/>
      <family val="1"/>
    </font>
    <font>
      <sz val="11"/>
      <color rgb="FFFF0000"/>
      <name val="바탕체"/>
      <family val="1"/>
    </font>
    <font>
      <sz val="11"/>
      <color theme="1"/>
      <name val="돋움"/>
      <family val="3"/>
    </font>
    <font>
      <sz val="12"/>
      <color theme="1"/>
      <name val="바탕체"/>
      <family val="1"/>
    </font>
    <font>
      <b/>
      <sz val="14"/>
      <color theme="1"/>
      <name val="바탕체"/>
      <family val="1"/>
    </font>
    <font>
      <sz val="11"/>
      <color theme="1"/>
      <name val="돋움체"/>
      <family val="3"/>
    </font>
    <font>
      <b/>
      <sz val="12"/>
      <color theme="1"/>
      <name val="바탕체"/>
      <family val="1"/>
    </font>
    <font>
      <sz val="10"/>
      <color theme="1"/>
      <name val="바탕체"/>
      <family val="1"/>
    </font>
    <font>
      <b/>
      <u val="single"/>
      <sz val="16"/>
      <color theme="1"/>
      <name val="바탕체"/>
      <family val="1"/>
    </font>
    <font>
      <sz val="10"/>
      <color theme="1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3" borderId="0" applyNumberFormat="0" applyBorder="0" applyAlignment="0" applyProtection="0"/>
    <xf numFmtId="0" fontId="20" fillId="21" borderId="2" applyNumberFormat="0" applyFont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0" borderId="9" applyNumberFormat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74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177" fontId="7" fillId="0" borderId="0" xfId="48" applyFont="1" applyFill="1" applyBorder="1" applyAlignment="1">
      <alignment vertical="center"/>
    </xf>
    <xf numFmtId="177" fontId="7" fillId="0" borderId="0" xfId="48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65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 vertical="center"/>
    </xf>
    <xf numFmtId="183" fontId="7" fillId="0" borderId="0" xfId="0" applyNumberFormat="1" applyFont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0" fillId="0" borderId="0" xfId="0" applyNumberFormat="1" applyFill="1" applyAlignment="1">
      <alignment horizontal="left"/>
    </xf>
    <xf numFmtId="41" fontId="7" fillId="0" borderId="0" xfId="48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7" fontId="7" fillId="0" borderId="0" xfId="48" applyFont="1" applyFill="1" applyAlignment="1">
      <alignment vertical="center"/>
    </xf>
    <xf numFmtId="41" fontId="7" fillId="0" borderId="0" xfId="48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183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2" fontId="7" fillId="0" borderId="0" xfId="65" applyNumberFormat="1" applyFont="1" applyFill="1" applyAlignment="1">
      <alignment/>
    </xf>
    <xf numFmtId="41" fontId="7" fillId="0" borderId="0" xfId="79" applyNumberFormat="1" applyFont="1" applyFill="1" applyAlignment="1">
      <alignment horizontal="right" vertical="center"/>
      <protection/>
    </xf>
    <xf numFmtId="41" fontId="7" fillId="0" borderId="0" xfId="79" applyNumberFormat="1" applyFont="1" applyFill="1" applyBorder="1" applyAlignment="1">
      <alignment horizontal="center" vertical="center"/>
      <protection/>
    </xf>
    <xf numFmtId="41" fontId="7" fillId="0" borderId="19" xfId="0" applyNumberFormat="1" applyFont="1" applyFill="1" applyBorder="1" applyAlignment="1">
      <alignment vertical="center"/>
    </xf>
    <xf numFmtId="41" fontId="7" fillId="0" borderId="19" xfId="48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77" fontId="2" fillId="0" borderId="0" xfId="48" applyFont="1" applyFill="1" applyAlignment="1">
      <alignment vertical="center"/>
    </xf>
    <xf numFmtId="177" fontId="2" fillId="0" borderId="0" xfId="48" applyFont="1" applyFill="1" applyBorder="1" applyAlignment="1">
      <alignment vertical="center"/>
    </xf>
    <xf numFmtId="183" fontId="2" fillId="0" borderId="0" xfId="48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186" fontId="2" fillId="0" borderId="0" xfId="48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181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182" fontId="0" fillId="0" borderId="0" xfId="65" applyNumberFormat="1" applyFont="1" applyFill="1" applyAlignment="1">
      <alignment/>
    </xf>
    <xf numFmtId="0" fontId="7" fillId="0" borderId="0" xfId="77" applyFont="1" applyFill="1" applyAlignment="1">
      <alignment horizontal="left"/>
      <protection/>
    </xf>
    <xf numFmtId="0" fontId="5" fillId="0" borderId="13" xfId="78" applyFont="1" applyFill="1" applyBorder="1" applyAlignment="1">
      <alignment horizontal="center" vertical="center"/>
      <protection/>
    </xf>
    <xf numFmtId="181" fontId="0" fillId="0" borderId="0" xfId="78" applyNumberFormat="1" applyFill="1">
      <alignment/>
      <protection/>
    </xf>
    <xf numFmtId="0" fontId="0" fillId="0" borderId="0" xfId="78" applyFill="1">
      <alignment/>
      <protection/>
    </xf>
    <xf numFmtId="0" fontId="5" fillId="0" borderId="0" xfId="78" applyFont="1" applyFill="1" applyAlignment="1">
      <alignment horizontal="left" vertical="center"/>
      <protection/>
    </xf>
    <xf numFmtId="181" fontId="5" fillId="0" borderId="0" xfId="78" applyNumberFormat="1" applyFont="1" applyFill="1" applyAlignme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5" fillId="0" borderId="15" xfId="78" applyFont="1" applyFill="1" applyBorder="1" applyAlignment="1">
      <alignment horizontal="center" vertical="center"/>
      <protection/>
    </xf>
    <xf numFmtId="41" fontId="18" fillId="0" borderId="0" xfId="78" applyNumberFormat="1" applyFont="1" applyFill="1" applyBorder="1" applyAlignment="1">
      <alignment horizontal="center" vertical="center"/>
      <protection/>
    </xf>
    <xf numFmtId="41" fontId="7" fillId="0" borderId="0" xfId="78" applyNumberFormat="1" applyFont="1" applyFill="1" applyAlignment="1">
      <alignment vertical="center"/>
      <protection/>
    </xf>
    <xf numFmtId="0" fontId="5" fillId="0" borderId="0" xfId="78" applyFont="1" applyFill="1" applyAlignment="1">
      <alignment horizontal="left"/>
      <protection/>
    </xf>
    <xf numFmtId="0" fontId="0" fillId="0" borderId="0" xfId="77" applyFont="1" applyFill="1" applyAlignment="1">
      <alignment horizontal="center"/>
      <protection/>
    </xf>
    <xf numFmtId="0" fontId="0" fillId="0" borderId="0" xfId="77" applyFont="1" applyFill="1">
      <alignment/>
      <protection/>
    </xf>
    <xf numFmtId="181" fontId="0" fillId="0" borderId="0" xfId="77" applyNumberFormat="1" applyFont="1" applyFill="1">
      <alignment/>
      <protection/>
    </xf>
    <xf numFmtId="181" fontId="0" fillId="0" borderId="0" xfId="77" applyNumberFormat="1" applyFont="1" applyFill="1" applyAlignment="1">
      <alignment horizontal="center"/>
      <protection/>
    </xf>
    <xf numFmtId="0" fontId="7" fillId="0" borderId="0" xfId="77" applyFont="1" applyFill="1" applyAlignment="1">
      <alignment horizontal="left" vertical="center"/>
      <protection/>
    </xf>
    <xf numFmtId="181" fontId="7" fillId="0" borderId="0" xfId="77" applyNumberFormat="1" applyFont="1" applyFill="1" applyAlignment="1">
      <alignment horizontal="center" vertical="center"/>
      <protection/>
    </xf>
    <xf numFmtId="0" fontId="7" fillId="0" borderId="0" xfId="77" applyFont="1" applyFill="1" applyAlignment="1">
      <alignment horizontal="center" vertical="center"/>
      <protection/>
    </xf>
    <xf numFmtId="0" fontId="7" fillId="0" borderId="0" xfId="77" applyFont="1" applyFill="1" applyAlignment="1">
      <alignment vertical="center"/>
      <protection/>
    </xf>
    <xf numFmtId="0" fontId="7" fillId="0" borderId="15" xfId="77" applyFont="1" applyFill="1" applyBorder="1" applyAlignment="1">
      <alignment horizontal="center" vertical="center"/>
      <protection/>
    </xf>
    <xf numFmtId="41" fontId="7" fillId="0" borderId="0" xfId="77" applyNumberFormat="1" applyFont="1" applyFill="1" applyBorder="1" applyAlignment="1">
      <alignment vertical="center"/>
      <protection/>
    </xf>
    <xf numFmtId="41" fontId="7" fillId="0" borderId="0" xfId="77" applyNumberFormat="1" applyFont="1" applyFill="1" applyBorder="1" applyAlignment="1">
      <alignment horizontal="right" vertical="center" indent="2"/>
      <protection/>
    </xf>
    <xf numFmtId="0" fontId="7" fillId="0" borderId="15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1" fontId="5" fillId="0" borderId="0" xfId="50" applyNumberFormat="1" applyFont="1" applyFill="1" applyBorder="1" applyAlignment="1">
      <alignment horizontal="center" vertical="center"/>
    </xf>
    <xf numFmtId="195" fontId="37" fillId="0" borderId="0" xfId="68" applyNumberFormat="1" applyFont="1" applyBorder="1" applyAlignment="1">
      <alignment horizontal="center" vertical="center"/>
      <protection/>
    </xf>
    <xf numFmtId="195" fontId="37" fillId="0" borderId="0" xfId="69" applyNumberFormat="1" applyFont="1" applyBorder="1" applyAlignment="1">
      <alignment horizontal="center" vertical="center"/>
      <protection/>
    </xf>
    <xf numFmtId="195" fontId="37" fillId="0" borderId="0" xfId="70" applyNumberFormat="1" applyFont="1" applyBorder="1" applyAlignment="1">
      <alignment horizontal="center" vertical="center"/>
      <protection/>
    </xf>
    <xf numFmtId="195" fontId="37" fillId="0" borderId="0" xfId="71" applyNumberFormat="1" applyFont="1" applyBorder="1" applyAlignment="1">
      <alignment horizontal="center" vertical="center"/>
      <protection/>
    </xf>
    <xf numFmtId="195" fontId="37" fillId="0" borderId="0" xfId="72" applyNumberFormat="1" applyFont="1" applyBorder="1" applyAlignment="1">
      <alignment horizontal="center" vertical="center"/>
      <protection/>
    </xf>
    <xf numFmtId="195" fontId="37" fillId="0" borderId="0" xfId="73" applyNumberFormat="1" applyFont="1" applyFill="1" applyBorder="1" applyAlignment="1">
      <alignment horizontal="center" vertical="center"/>
      <protection/>
    </xf>
    <xf numFmtId="195" fontId="37" fillId="0" borderId="0" xfId="74" applyNumberFormat="1" applyFont="1" applyBorder="1" applyAlignment="1">
      <alignment horizontal="center" vertical="center"/>
      <protection/>
    </xf>
    <xf numFmtId="195" fontId="37" fillId="0" borderId="0" xfId="75" applyNumberFormat="1" applyFont="1" applyBorder="1" applyAlignment="1">
      <alignment horizontal="center" vertical="center"/>
      <protection/>
    </xf>
    <xf numFmtId="0" fontId="37" fillId="0" borderId="0" xfId="67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1" fontId="7" fillId="0" borderId="21" xfId="0" applyNumberFormat="1" applyFont="1" applyFill="1" applyBorder="1" applyAlignment="1">
      <alignment horizontal="center" vertical="center"/>
    </xf>
    <xf numFmtId="177" fontId="5" fillId="0" borderId="0" xfId="49" applyFont="1" applyFill="1" applyBorder="1" applyAlignment="1">
      <alignment vertical="center"/>
    </xf>
    <xf numFmtId="177" fontId="5" fillId="0" borderId="0" xfId="49" applyFont="1" applyFill="1" applyBorder="1" applyAlignment="1">
      <alignment horizontal="right" vertical="center"/>
    </xf>
    <xf numFmtId="177" fontId="5" fillId="0" borderId="0" xfId="49" applyFont="1" applyFill="1" applyAlignment="1">
      <alignment horizontal="right" vertical="center"/>
    </xf>
    <xf numFmtId="177" fontId="5" fillId="0" borderId="0" xfId="49" applyFont="1" applyFill="1" applyAlignment="1">
      <alignment vertical="center"/>
    </xf>
    <xf numFmtId="177" fontId="5" fillId="0" borderId="19" xfId="49" applyFont="1" applyFill="1" applyBorder="1" applyAlignment="1">
      <alignment horizontal="right" vertical="center"/>
    </xf>
    <xf numFmtId="177" fontId="7" fillId="0" borderId="0" xfId="49" applyFont="1" applyFill="1" applyAlignment="1">
      <alignment horizontal="right" vertical="center"/>
    </xf>
    <xf numFmtId="177" fontId="7" fillId="0" borderId="19" xfId="49" applyFont="1" applyFill="1" applyBorder="1" applyAlignment="1">
      <alignment horizontal="right" vertical="center"/>
    </xf>
    <xf numFmtId="177" fontId="7" fillId="0" borderId="0" xfId="49" applyFont="1" applyFill="1" applyBorder="1" applyAlignment="1">
      <alignment horizontal="right" vertical="center"/>
    </xf>
    <xf numFmtId="177" fontId="2" fillId="0" borderId="0" xfId="49" applyFont="1" applyFill="1" applyAlignment="1">
      <alignment horizontal="right" vertical="center"/>
    </xf>
    <xf numFmtId="177" fontId="7" fillId="0" borderId="0" xfId="49" applyFont="1" applyFill="1" applyBorder="1" applyAlignment="1">
      <alignment vertical="center"/>
    </xf>
    <xf numFmtId="41" fontId="7" fillId="0" borderId="19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horizontal="right" vertical="center"/>
    </xf>
    <xf numFmtId="41" fontId="5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Alignment="1">
      <alignment vertical="center"/>
    </xf>
    <xf numFmtId="186" fontId="7" fillId="0" borderId="19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0" fontId="5" fillId="0" borderId="0" xfId="78" applyFont="1" applyFill="1" applyAlignment="1">
      <alignment horizontal="right" vertical="center"/>
      <protection/>
    </xf>
    <xf numFmtId="181" fontId="56" fillId="0" borderId="15" xfId="0" applyNumberFormat="1" applyFont="1" applyFill="1" applyBorder="1" applyAlignment="1">
      <alignment horizontal="center" vertical="center"/>
    </xf>
    <xf numFmtId="41" fontId="56" fillId="0" borderId="0" xfId="49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177" fontId="57" fillId="0" borderId="0" xfId="49" applyFont="1" applyFill="1" applyAlignment="1">
      <alignment vertical="center"/>
    </xf>
    <xf numFmtId="177" fontId="57" fillId="0" borderId="0" xfId="49" applyFont="1" applyFill="1" applyAlignment="1">
      <alignment horizontal="right" vertical="center"/>
    </xf>
    <xf numFmtId="177" fontId="57" fillId="0" borderId="0" xfId="49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0" fontId="57" fillId="0" borderId="22" xfId="0" applyFont="1" applyFill="1" applyBorder="1" applyAlignment="1">
      <alignment horizontal="center" vertical="center"/>
    </xf>
    <xf numFmtId="41" fontId="58" fillId="0" borderId="15" xfId="0" applyNumberFormat="1" applyFont="1" applyFill="1" applyBorder="1" applyAlignment="1">
      <alignment horizontal="center" vertical="center"/>
    </xf>
    <xf numFmtId="41" fontId="58" fillId="0" borderId="19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8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41" fontId="58" fillId="0" borderId="0" xfId="0" applyNumberFormat="1" applyFont="1" applyFill="1" applyBorder="1" applyAlignment="1">
      <alignment horizontal="right" vertical="center"/>
    </xf>
    <xf numFmtId="41" fontId="57" fillId="0" borderId="0" xfId="0" applyNumberFormat="1" applyFont="1" applyFill="1" applyBorder="1" applyAlignment="1">
      <alignment horizontal="right" vertical="center"/>
    </xf>
    <xf numFmtId="0" fontId="58" fillId="0" borderId="2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1" fontId="58" fillId="0" borderId="0" xfId="0" applyNumberFormat="1" applyFont="1" applyFill="1" applyBorder="1" applyAlignment="1">
      <alignment horizontal="center" vertical="center"/>
    </xf>
    <xf numFmtId="41" fontId="58" fillId="0" borderId="0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vertical="center"/>
    </xf>
    <xf numFmtId="41" fontId="58" fillId="0" borderId="0" xfId="0" applyNumberFormat="1" applyFont="1" applyFill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58" fillId="0" borderId="18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horizontal="right" vertical="center"/>
    </xf>
    <xf numFmtId="41" fontId="60" fillId="0" borderId="0" xfId="0" applyNumberFormat="1" applyFont="1" applyFill="1" applyBorder="1" applyAlignment="1">
      <alignment vertical="center"/>
    </xf>
    <xf numFmtId="41" fontId="60" fillId="0" borderId="16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41" fontId="7" fillId="0" borderId="16" xfId="49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7" fillId="0" borderId="0" xfId="48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1" fontId="58" fillId="0" borderId="16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5" fillId="0" borderId="22" xfId="78" applyFont="1" applyFill="1" applyBorder="1" applyAlignment="1">
      <alignment horizontal="center" vertical="center"/>
      <protection/>
    </xf>
    <xf numFmtId="0" fontId="7" fillId="0" borderId="22" xfId="77" applyFont="1" applyFill="1" applyBorder="1" applyAlignment="1">
      <alignment horizontal="center" vertical="center"/>
      <protection/>
    </xf>
    <xf numFmtId="41" fontId="7" fillId="0" borderId="16" xfId="48" applyNumberFormat="1" applyFont="1" applyFill="1" applyBorder="1" applyAlignment="1">
      <alignment vertical="center"/>
    </xf>
    <xf numFmtId="177" fontId="7" fillId="0" borderId="16" xfId="48" applyFont="1" applyFill="1" applyBorder="1" applyAlignment="1">
      <alignment vertical="center"/>
    </xf>
    <xf numFmtId="177" fontId="7" fillId="0" borderId="16" xfId="48" applyFont="1" applyFill="1" applyBorder="1" applyAlignment="1">
      <alignment horizontal="right" vertical="center"/>
    </xf>
    <xf numFmtId="41" fontId="7" fillId="0" borderId="16" xfId="48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41" fontId="58" fillId="0" borderId="19" xfId="0" applyNumberFormat="1" applyFont="1" applyFill="1" applyBorder="1" applyAlignment="1">
      <alignment vertical="center"/>
    </xf>
    <xf numFmtId="41" fontId="58" fillId="0" borderId="24" xfId="0" applyNumberFormat="1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16" xfId="49" applyNumberFormat="1" applyFont="1" applyFill="1" applyBorder="1" applyAlignment="1">
      <alignment horizontal="right" vertical="center"/>
    </xf>
    <xf numFmtId="41" fontId="5" fillId="0" borderId="16" xfId="49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horizontal="center" vertical="center"/>
    </xf>
    <xf numFmtId="181" fontId="56" fillId="0" borderId="22" xfId="0" applyNumberFormat="1" applyFont="1" applyFill="1" applyBorder="1" applyAlignment="1">
      <alignment horizontal="center" vertical="center"/>
    </xf>
    <xf numFmtId="186" fontId="7" fillId="0" borderId="16" xfId="49" applyNumberFormat="1" applyFont="1" applyFill="1" applyBorder="1" applyAlignment="1">
      <alignment horizontal="right" vertical="center"/>
    </xf>
    <xf numFmtId="183" fontId="7" fillId="0" borderId="24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 wrapText="1"/>
    </xf>
    <xf numFmtId="183" fontId="7" fillId="0" borderId="16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Alignment="1">
      <alignment vertical="center"/>
    </xf>
    <xf numFmtId="0" fontId="43" fillId="0" borderId="0" xfId="0" applyFont="1" applyFill="1" applyAlignment="1">
      <alignment horizontal="left" vertical="top"/>
    </xf>
    <xf numFmtId="0" fontId="43" fillId="0" borderId="0" xfId="0" applyFont="1" applyFill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83" fontId="43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183" fontId="5" fillId="0" borderId="16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horizontal="right" vertical="center"/>
    </xf>
    <xf numFmtId="0" fontId="5" fillId="0" borderId="0" xfId="78" applyFont="1" applyFill="1" applyBorder="1" applyAlignment="1">
      <alignment vertical="center"/>
      <protection/>
    </xf>
    <xf numFmtId="0" fontId="5" fillId="0" borderId="0" xfId="78" applyFont="1" applyFill="1" applyBorder="1" applyAlignment="1">
      <alignment horizontal="right" vertical="center"/>
      <protection/>
    </xf>
    <xf numFmtId="41" fontId="5" fillId="0" borderId="24" xfId="0" applyNumberFormat="1" applyFont="1" applyFill="1" applyBorder="1" applyAlignment="1">
      <alignment vertical="center"/>
    </xf>
    <xf numFmtId="181" fontId="7" fillId="0" borderId="0" xfId="73" applyNumberFormat="1" applyFont="1" applyBorder="1" applyAlignment="1">
      <alignment vertical="center"/>
      <protection/>
    </xf>
    <xf numFmtId="41" fontId="5" fillId="0" borderId="24" xfId="49" applyNumberFormat="1" applyFont="1" applyFill="1" applyBorder="1" applyAlignment="1">
      <alignment vertical="center"/>
    </xf>
    <xf numFmtId="183" fontId="43" fillId="0" borderId="16" xfId="0" applyNumberFormat="1" applyFont="1" applyFill="1" applyBorder="1" applyAlignment="1">
      <alignment vertical="center"/>
    </xf>
    <xf numFmtId="183" fontId="43" fillId="0" borderId="21" xfId="0" applyNumberFormat="1" applyFont="1" applyFill="1" applyBorder="1" applyAlignment="1">
      <alignment vertical="center"/>
    </xf>
    <xf numFmtId="41" fontId="42" fillId="0" borderId="16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/>
    </xf>
    <xf numFmtId="41" fontId="7" fillId="0" borderId="24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1" fontId="61" fillId="0" borderId="0" xfId="0" applyNumberFormat="1" applyFont="1" applyFill="1" applyAlignment="1">
      <alignment horizontal="center"/>
    </xf>
    <xf numFmtId="41" fontId="7" fillId="0" borderId="14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81" fontId="10" fillId="0" borderId="0" xfId="78" applyNumberFormat="1" applyFont="1" applyFill="1" applyAlignment="1">
      <alignment horizontal="left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5" fillId="0" borderId="13" xfId="78" applyFont="1" applyFill="1" applyBorder="1" applyAlignment="1">
      <alignment horizontal="center" vertical="center"/>
      <protection/>
    </xf>
    <xf numFmtId="181" fontId="5" fillId="0" borderId="13" xfId="78" applyNumberFormat="1" applyFont="1" applyFill="1" applyBorder="1" applyAlignment="1">
      <alignment horizontal="center" vertical="center"/>
      <protection/>
    </xf>
    <xf numFmtId="0" fontId="5" fillId="0" borderId="13" xfId="78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78" applyFont="1" applyFill="1" applyBorder="1" applyAlignment="1">
      <alignment horizontal="center" vertical="center" wrapText="1"/>
      <protection/>
    </xf>
    <xf numFmtId="0" fontId="5" fillId="0" borderId="17" xfId="78" applyFont="1" applyFill="1" applyBorder="1" applyAlignment="1">
      <alignment horizontal="center" vertical="center"/>
      <protection/>
    </xf>
    <xf numFmtId="0" fontId="5" fillId="0" borderId="17" xfId="78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0" fillId="0" borderId="0" xfId="77" applyFont="1" applyFill="1" applyAlignment="1">
      <alignment horizontal="left"/>
      <protection/>
    </xf>
    <xf numFmtId="0" fontId="7" fillId="0" borderId="0" xfId="77" applyFont="1" applyFill="1" applyAlignment="1">
      <alignment horizontal="left"/>
      <protection/>
    </xf>
    <xf numFmtId="0" fontId="7" fillId="0" borderId="20" xfId="77" applyFont="1" applyFill="1" applyBorder="1" applyAlignment="1">
      <alignment horizontal="center" vertical="center" wrapText="1"/>
      <protection/>
    </xf>
    <xf numFmtId="0" fontId="7" fillId="0" borderId="15" xfId="77" applyFont="1" applyFill="1" applyBorder="1" applyAlignment="1">
      <alignment horizontal="center" vertical="center" wrapText="1"/>
      <protection/>
    </xf>
    <xf numFmtId="0" fontId="7" fillId="0" borderId="22" xfId="77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1" fontId="7" fillId="0" borderId="23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1" fontId="10" fillId="0" borderId="0" xfId="0" applyNumberFormat="1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7" fillId="0" borderId="2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81" fontId="62" fillId="0" borderId="0" xfId="0" applyNumberFormat="1" applyFont="1" applyFill="1" applyAlignment="1">
      <alignment/>
    </xf>
    <xf numFmtId="181" fontId="63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center"/>
    </xf>
    <xf numFmtId="181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41" fontId="56" fillId="0" borderId="0" xfId="0" applyNumberFormat="1" applyFont="1" applyFill="1" applyAlignment="1">
      <alignment vertical="center"/>
    </xf>
    <xf numFmtId="41" fontId="56" fillId="0" borderId="0" xfId="0" applyNumberFormat="1" applyFont="1" applyFill="1" applyBorder="1" applyAlignment="1">
      <alignment vertical="center"/>
    </xf>
    <xf numFmtId="41" fontId="56" fillId="0" borderId="0" xfId="49" applyNumberFormat="1" applyFont="1" applyFill="1" applyBorder="1" applyAlignment="1">
      <alignment horizontal="right" vertical="center"/>
    </xf>
    <xf numFmtId="0" fontId="56" fillId="0" borderId="22" xfId="0" applyFont="1" applyFill="1" applyBorder="1" applyAlignment="1">
      <alignment horizontal="center" vertical="center"/>
    </xf>
    <xf numFmtId="41" fontId="56" fillId="0" borderId="16" xfId="0" applyNumberFormat="1" applyFont="1" applyFill="1" applyBorder="1" applyAlignment="1">
      <alignment vertical="center"/>
    </xf>
    <xf numFmtId="41" fontId="56" fillId="0" borderId="16" xfId="49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76" applyFont="1" applyFill="1">
      <alignment/>
      <protection/>
    </xf>
    <xf numFmtId="0" fontId="65" fillId="0" borderId="0" xfId="76" applyFont="1" applyFill="1">
      <alignment/>
      <protection/>
    </xf>
    <xf numFmtId="181" fontId="65" fillId="0" borderId="0" xfId="76" applyNumberFormat="1" applyFont="1" applyFill="1">
      <alignment/>
      <protection/>
    </xf>
    <xf numFmtId="0" fontId="64" fillId="0" borderId="0" xfId="76" applyFont="1" applyFill="1" applyAlignment="1">
      <alignment horizontal="left"/>
      <protection/>
    </xf>
    <xf numFmtId="0" fontId="56" fillId="0" borderId="0" xfId="0" applyFont="1" applyAlignment="1">
      <alignment/>
    </xf>
    <xf numFmtId="0" fontId="65" fillId="0" borderId="0" xfId="76" applyFont="1" applyFill="1" applyAlignment="1">
      <alignment horizontal="left"/>
      <protection/>
    </xf>
    <xf numFmtId="0" fontId="56" fillId="0" borderId="0" xfId="76" applyFont="1" applyFill="1" applyAlignment="1">
      <alignment horizontal="left" vertical="center"/>
      <protection/>
    </xf>
    <xf numFmtId="181" fontId="56" fillId="0" borderId="0" xfId="76" applyNumberFormat="1" applyFont="1" applyFill="1" applyAlignment="1">
      <alignment vertical="center"/>
      <protection/>
    </xf>
    <xf numFmtId="0" fontId="56" fillId="0" borderId="0" xfId="76" applyFont="1" applyFill="1" applyAlignment="1">
      <alignment vertical="center"/>
      <protection/>
    </xf>
    <xf numFmtId="0" fontId="56" fillId="0" borderId="20" xfId="76" applyFont="1" applyFill="1" applyBorder="1" applyAlignment="1">
      <alignment horizontal="center" vertical="center" wrapText="1"/>
      <protection/>
    </xf>
    <xf numFmtId="0" fontId="56" fillId="0" borderId="14" xfId="76" applyFont="1" applyBorder="1" applyAlignment="1">
      <alignment horizontal="center" vertical="center"/>
      <protection/>
    </xf>
    <xf numFmtId="0" fontId="56" fillId="0" borderId="11" xfId="76" applyFont="1" applyBorder="1" applyAlignment="1">
      <alignment horizontal="center" vertical="center"/>
      <protection/>
    </xf>
    <xf numFmtId="0" fontId="56" fillId="0" borderId="12" xfId="76" applyFont="1" applyBorder="1" applyAlignment="1">
      <alignment horizontal="center" vertical="center"/>
      <protection/>
    </xf>
    <xf numFmtId="0" fontId="56" fillId="0" borderId="13" xfId="76" applyFont="1" applyFill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center" vertical="center"/>
      <protection/>
    </xf>
    <xf numFmtId="0" fontId="56" fillId="0" borderId="0" xfId="76" applyFont="1" applyFill="1" applyAlignment="1">
      <alignment horizontal="center" vertical="center"/>
      <protection/>
    </xf>
    <xf numFmtId="0" fontId="56" fillId="0" borderId="15" xfId="76" applyFont="1" applyFill="1" applyBorder="1" applyAlignment="1">
      <alignment horizontal="center" vertical="center" wrapText="1"/>
      <protection/>
    </xf>
    <xf numFmtId="0" fontId="56" fillId="0" borderId="13" xfId="76" applyFont="1" applyFill="1" applyBorder="1" applyAlignment="1">
      <alignment horizontal="center" vertical="center" wrapText="1"/>
      <protection/>
    </xf>
    <xf numFmtId="0" fontId="56" fillId="0" borderId="12" xfId="76" applyFont="1" applyFill="1" applyBorder="1" applyAlignment="1">
      <alignment horizontal="center" vertical="center"/>
      <protection/>
    </xf>
    <xf numFmtId="0" fontId="56" fillId="0" borderId="13" xfId="76" applyFont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center" vertical="center" wrapText="1"/>
      <protection/>
    </xf>
    <xf numFmtId="0" fontId="56" fillId="0" borderId="22" xfId="76" applyFont="1" applyFill="1" applyBorder="1" applyAlignment="1">
      <alignment horizontal="center" vertical="center" wrapText="1"/>
      <protection/>
    </xf>
    <xf numFmtId="0" fontId="56" fillId="0" borderId="13" xfId="76" applyFont="1" applyBorder="1" applyAlignment="1">
      <alignment horizontal="center" vertical="center"/>
      <protection/>
    </xf>
    <xf numFmtId="181" fontId="56" fillId="0" borderId="13" xfId="76" applyNumberFormat="1" applyFont="1" applyFill="1" applyBorder="1" applyAlignment="1">
      <alignment horizontal="center" vertical="center"/>
      <protection/>
    </xf>
    <xf numFmtId="0" fontId="56" fillId="0" borderId="13" xfId="76" applyFont="1" applyFill="1" applyBorder="1" applyAlignment="1">
      <alignment horizontal="center" vertical="center" wrapText="1"/>
      <protection/>
    </xf>
    <xf numFmtId="0" fontId="56" fillId="0" borderId="15" xfId="76" applyFont="1" applyFill="1" applyBorder="1" applyAlignment="1">
      <alignment horizontal="center" vertical="center"/>
      <protection/>
    </xf>
    <xf numFmtId="41" fontId="56" fillId="0" borderId="0" xfId="76" applyNumberFormat="1" applyFont="1" applyFill="1" applyAlignment="1">
      <alignment vertical="center"/>
      <protection/>
    </xf>
    <xf numFmtId="41" fontId="56" fillId="0" borderId="0" xfId="76" applyNumberFormat="1" applyFont="1" applyFill="1" applyBorder="1" applyAlignment="1">
      <alignment vertical="center"/>
      <protection/>
    </xf>
    <xf numFmtId="41" fontId="56" fillId="0" borderId="19" xfId="49" applyNumberFormat="1" applyFont="1" applyFill="1" applyBorder="1" applyAlignment="1">
      <alignment horizontal="right" vertical="center"/>
    </xf>
    <xf numFmtId="0" fontId="56" fillId="0" borderId="22" xfId="76" applyFont="1" applyFill="1" applyBorder="1" applyAlignment="1">
      <alignment horizontal="center" vertical="center"/>
      <protection/>
    </xf>
    <xf numFmtId="41" fontId="56" fillId="0" borderId="24" xfId="49" applyNumberFormat="1" applyFont="1" applyFill="1" applyBorder="1" applyAlignment="1">
      <alignment horizontal="right" vertical="center"/>
    </xf>
    <xf numFmtId="0" fontId="56" fillId="0" borderId="0" xfId="76" applyFont="1" applyFill="1" applyAlignment="1">
      <alignment horizontal="left"/>
      <protection/>
    </xf>
    <xf numFmtId="181" fontId="56" fillId="0" borderId="0" xfId="76" applyNumberFormat="1" applyFont="1" applyFill="1">
      <alignment/>
      <protection/>
    </xf>
    <xf numFmtId="0" fontId="56" fillId="0" borderId="0" xfId="76" applyFont="1" applyFill="1">
      <alignment/>
      <protection/>
    </xf>
    <xf numFmtId="0" fontId="62" fillId="0" borderId="0" xfId="76" applyFont="1">
      <alignment/>
      <protection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56" fillId="0" borderId="0" xfId="0" applyFont="1" applyFill="1" applyAlignment="1">
      <alignment/>
    </xf>
    <xf numFmtId="181" fontId="56" fillId="0" borderId="0" xfId="0" applyNumberFormat="1" applyFont="1" applyFill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41" fontId="56" fillId="0" borderId="0" xfId="0" applyNumberFormat="1" applyFont="1" applyFill="1" applyBorder="1" applyAlignment="1">
      <alignment horizontal="right" vertical="center"/>
    </xf>
    <xf numFmtId="41" fontId="56" fillId="0" borderId="19" xfId="0" applyNumberFormat="1" applyFont="1" applyFill="1" applyBorder="1" applyAlignment="1">
      <alignment horizontal="right" vertical="center"/>
    </xf>
    <xf numFmtId="186" fontId="56" fillId="0" borderId="24" xfId="0" applyNumberFormat="1" applyFont="1" applyFill="1" applyBorder="1" applyAlignment="1">
      <alignment vertical="center"/>
    </xf>
    <xf numFmtId="186" fontId="56" fillId="0" borderId="16" xfId="0" applyNumberFormat="1" applyFont="1" applyFill="1" applyBorder="1" applyAlignment="1">
      <alignment vertical="center"/>
    </xf>
    <xf numFmtId="183" fontId="56" fillId="0" borderId="24" xfId="0" applyNumberFormat="1" applyFont="1" applyFill="1" applyBorder="1" applyAlignment="1">
      <alignment vertical="center"/>
    </xf>
    <xf numFmtId="183" fontId="56" fillId="0" borderId="16" xfId="0" applyNumberFormat="1" applyFont="1" applyFill="1" applyBorder="1" applyAlignment="1">
      <alignment vertical="center"/>
    </xf>
    <xf numFmtId="183" fontId="56" fillId="0" borderId="22" xfId="0" applyNumberFormat="1" applyFont="1" applyFill="1" applyBorder="1" applyAlignment="1">
      <alignment vertical="center"/>
    </xf>
    <xf numFmtId="0" fontId="56" fillId="0" borderId="24" xfId="0" applyFont="1" applyFill="1" applyBorder="1" applyAlignment="1">
      <alignment vertical="center"/>
    </xf>
    <xf numFmtId="188" fontId="56" fillId="0" borderId="16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77" fontId="56" fillId="0" borderId="13" xfId="49" applyFont="1" applyBorder="1" applyAlignment="1">
      <alignment horizontal="center" vertical="center"/>
    </xf>
    <xf numFmtId="177" fontId="56" fillId="0" borderId="12" xfId="49" applyFont="1" applyBorder="1" applyAlignment="1">
      <alignment horizontal="center" vertical="center"/>
    </xf>
    <xf numFmtId="177" fontId="56" fillId="0" borderId="13" xfId="49" applyFont="1" applyBorder="1" applyAlignment="1">
      <alignment horizontal="center" vertical="center" wrapText="1"/>
    </xf>
    <xf numFmtId="177" fontId="56" fillId="0" borderId="14" xfId="49" applyFont="1" applyBorder="1" applyAlignment="1">
      <alignment horizontal="center" vertical="center" wrapText="1"/>
    </xf>
    <xf numFmtId="177" fontId="56" fillId="0" borderId="0" xfId="49" applyFont="1" applyBorder="1" applyAlignment="1">
      <alignment vertical="center"/>
    </xf>
    <xf numFmtId="177" fontId="56" fillId="0" borderId="0" xfId="49" applyFont="1" applyAlignment="1">
      <alignment vertical="center"/>
    </xf>
    <xf numFmtId="177" fontId="56" fillId="0" borderId="15" xfId="49" applyFont="1" applyBorder="1" applyAlignment="1">
      <alignment horizontal="center" vertical="center"/>
    </xf>
    <xf numFmtId="177" fontId="56" fillId="0" borderId="0" xfId="49" applyFont="1" applyAlignment="1">
      <alignment horizontal="center" vertical="center"/>
    </xf>
    <xf numFmtId="177" fontId="56" fillId="0" borderId="15" xfId="49" applyFont="1" applyFill="1" applyBorder="1" applyAlignment="1">
      <alignment horizontal="center" vertical="center"/>
    </xf>
    <xf numFmtId="177" fontId="56" fillId="0" borderId="0" xfId="49" applyFont="1" applyFill="1" applyAlignment="1">
      <alignment horizontal="center" vertical="center"/>
    </xf>
    <xf numFmtId="177" fontId="56" fillId="0" borderId="0" xfId="49" applyFont="1" applyFill="1" applyAlignment="1">
      <alignment vertical="center"/>
    </xf>
    <xf numFmtId="177" fontId="56" fillId="0" borderId="0" xfId="49" applyFont="1" applyFill="1" applyBorder="1" applyAlignment="1">
      <alignment horizontal="center" vertical="center"/>
    </xf>
    <xf numFmtId="183" fontId="56" fillId="0" borderId="0" xfId="0" applyNumberFormat="1" applyFont="1" applyFill="1" applyBorder="1" applyAlignment="1">
      <alignment vertical="center"/>
    </xf>
    <xf numFmtId="177" fontId="56" fillId="0" borderId="0" xfId="49" applyFont="1" applyFill="1" applyBorder="1" applyAlignment="1">
      <alignment vertical="center"/>
    </xf>
    <xf numFmtId="177" fontId="56" fillId="0" borderId="22" xfId="49" applyFont="1" applyFill="1" applyBorder="1" applyAlignment="1">
      <alignment horizontal="center" vertical="center"/>
    </xf>
    <xf numFmtId="183" fontId="56" fillId="0" borderId="16" xfId="0" applyNumberFormat="1" applyFont="1" applyFill="1" applyBorder="1" applyAlignment="1">
      <alignment horizontal="right" vertical="center" wrapText="1"/>
    </xf>
    <xf numFmtId="183" fontId="56" fillId="0" borderId="0" xfId="0" applyNumberFormat="1" applyFont="1" applyFill="1" applyAlignment="1">
      <alignment vertical="center"/>
    </xf>
    <xf numFmtId="186" fontId="56" fillId="0" borderId="0" xfId="0" applyNumberFormat="1" applyFont="1" applyFill="1" applyAlignment="1">
      <alignment vertical="center"/>
    </xf>
    <xf numFmtId="177" fontId="66" fillId="0" borderId="0" xfId="49" applyFont="1" applyFill="1" applyAlignment="1">
      <alignment horizontal="left" vertical="center"/>
    </xf>
    <xf numFmtId="177" fontId="56" fillId="0" borderId="13" xfId="49" applyFont="1" applyFill="1" applyBorder="1" applyAlignment="1">
      <alignment horizontal="center" vertical="center"/>
    </xf>
    <xf numFmtId="177" fontId="56" fillId="0" borderId="12" xfId="49" applyFont="1" applyFill="1" applyBorder="1" applyAlignment="1">
      <alignment horizontal="center" vertical="center"/>
    </xf>
    <xf numFmtId="177" fontId="56" fillId="0" borderId="13" xfId="49" applyFont="1" applyFill="1" applyBorder="1" applyAlignment="1">
      <alignment horizontal="center" vertical="center" wrapText="1"/>
    </xf>
    <xf numFmtId="177" fontId="56" fillId="0" borderId="14" xfId="49" applyFont="1" applyFill="1" applyBorder="1" applyAlignment="1">
      <alignment horizontal="center" vertical="center" wrapText="1"/>
    </xf>
    <xf numFmtId="177" fontId="56" fillId="0" borderId="0" xfId="49" applyFont="1" applyFill="1" applyAlignment="1">
      <alignment horizontal="right" vertical="center"/>
    </xf>
    <xf numFmtId="177" fontId="56" fillId="0" borderId="0" xfId="49" applyFont="1" applyFill="1" applyBorder="1" applyAlignment="1">
      <alignment horizontal="right" vertical="center"/>
    </xf>
    <xf numFmtId="177" fontId="56" fillId="0" borderId="0" xfId="49" applyFont="1" applyBorder="1" applyAlignment="1">
      <alignment horizontal="left" vertical="center"/>
    </xf>
    <xf numFmtId="177" fontId="56" fillId="0" borderId="0" xfId="49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67" fillId="0" borderId="16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/>
      <protection/>
    </xf>
    <xf numFmtId="0" fontId="67" fillId="0" borderId="14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/>
      <protection locked="0"/>
    </xf>
    <xf numFmtId="0" fontId="67" fillId="0" borderId="25" xfId="0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/>
      <protection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41" fontId="67" fillId="0" borderId="19" xfId="0" applyNumberFormat="1" applyFont="1" applyBorder="1" applyAlignment="1">
      <alignment horizontal="center" vertical="center"/>
    </xf>
    <xf numFmtId="41" fontId="67" fillId="0" borderId="0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41" fontId="67" fillId="0" borderId="24" xfId="0" applyNumberFormat="1" applyFont="1" applyBorder="1" applyAlignment="1">
      <alignment horizontal="center" vertical="center"/>
    </xf>
    <xf numFmtId="41" fontId="67" fillId="0" borderId="16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56" fillId="0" borderId="2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1" fontId="56" fillId="0" borderId="0" xfId="0" applyNumberFormat="1" applyFont="1" applyFill="1" applyBorder="1" applyAlignment="1">
      <alignment horizontal="center" vertical="center"/>
    </xf>
    <xf numFmtId="41" fontId="56" fillId="0" borderId="0" xfId="49" applyNumberFormat="1" applyFont="1" applyFill="1" applyAlignment="1">
      <alignment vertical="center"/>
    </xf>
    <xf numFmtId="41" fontId="56" fillId="0" borderId="1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41" fontId="62" fillId="0" borderId="0" xfId="0" applyNumberFormat="1" applyFont="1" applyFill="1" applyAlignment="1">
      <alignment/>
    </xf>
    <xf numFmtId="176" fontId="64" fillId="0" borderId="0" xfId="65" applyFont="1" applyFill="1" applyAlignment="1">
      <alignment horizontal="left" vertical="center"/>
    </xf>
    <xf numFmtId="181" fontId="63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vertical="center"/>
    </xf>
    <xf numFmtId="181" fontId="56" fillId="0" borderId="13" xfId="0" applyNumberFormat="1" applyFont="1" applyFill="1" applyBorder="1" applyAlignment="1">
      <alignment horizontal="center" vertical="center"/>
    </xf>
    <xf numFmtId="41" fontId="62" fillId="0" borderId="0" xfId="0" applyNumberFormat="1" applyFont="1" applyBorder="1" applyAlignment="1">
      <alignment vertical="center"/>
    </xf>
    <xf numFmtId="41" fontId="56" fillId="0" borderId="0" xfId="0" applyNumberFormat="1" applyFont="1" applyBorder="1" applyAlignment="1">
      <alignment vertical="center"/>
    </xf>
    <xf numFmtId="41" fontId="56" fillId="0" borderId="16" xfId="49" applyNumberFormat="1" applyFont="1" applyFill="1" applyBorder="1" applyAlignment="1">
      <alignment vertical="center"/>
    </xf>
    <xf numFmtId="0" fontId="67" fillId="0" borderId="0" xfId="0" applyFont="1" applyFill="1" applyAlignment="1">
      <alignment horizontal="left"/>
    </xf>
    <xf numFmtId="41" fontId="67" fillId="0" borderId="0" xfId="0" applyNumberFormat="1" applyFont="1" applyFill="1" applyAlignment="1">
      <alignment/>
    </xf>
    <xf numFmtId="41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181" fontId="67" fillId="0" borderId="0" xfId="0" applyNumberFormat="1" applyFont="1" applyFill="1" applyAlignment="1">
      <alignment/>
    </xf>
    <xf numFmtId="181" fontId="67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181" fontId="67" fillId="0" borderId="25" xfId="0" applyNumberFormat="1" applyFont="1" applyFill="1" applyBorder="1" applyAlignment="1">
      <alignment horizontal="center" vertical="center"/>
    </xf>
    <xf numFmtId="181" fontId="67" fillId="0" borderId="13" xfId="0" applyNumberFormat="1" applyFont="1" applyFill="1" applyBorder="1" applyAlignment="1">
      <alignment horizontal="center" vertical="center"/>
    </xf>
    <xf numFmtId="181" fontId="67" fillId="0" borderId="14" xfId="0" applyNumberFormat="1" applyFont="1" applyFill="1" applyBorder="1" applyAlignment="1">
      <alignment horizontal="center" vertical="center"/>
    </xf>
    <xf numFmtId="181" fontId="67" fillId="0" borderId="11" xfId="0" applyNumberFormat="1" applyFont="1" applyFill="1" applyBorder="1" applyAlignment="1">
      <alignment horizontal="center" vertical="center"/>
    </xf>
    <xf numFmtId="181" fontId="67" fillId="0" borderId="11" xfId="0" applyNumberFormat="1" applyFont="1" applyFill="1" applyBorder="1" applyAlignment="1">
      <alignment horizontal="center" vertical="center"/>
    </xf>
    <xf numFmtId="181" fontId="67" fillId="0" borderId="12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41" fontId="67" fillId="0" borderId="13" xfId="49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center" vertical="center"/>
    </xf>
    <xf numFmtId="41" fontId="67" fillId="0" borderId="0" xfId="49" applyNumberFormat="1" applyFont="1" applyFill="1" applyBorder="1" applyAlignment="1">
      <alignment vertical="center"/>
    </xf>
    <xf numFmtId="41" fontId="56" fillId="0" borderId="0" xfId="48" applyNumberFormat="1" applyFont="1" applyFill="1" applyBorder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41" fontId="56" fillId="0" borderId="19" xfId="49" applyNumberFormat="1" applyFont="1" applyFill="1" applyBorder="1" applyAlignment="1">
      <alignment vertical="center"/>
    </xf>
    <xf numFmtId="3" fontId="56" fillId="0" borderId="22" xfId="0" applyNumberFormat="1" applyFont="1" applyFill="1" applyBorder="1" applyAlignment="1">
      <alignment horizontal="center" vertical="center"/>
    </xf>
    <xf numFmtId="41" fontId="67" fillId="0" borderId="24" xfId="49" applyNumberFormat="1" applyFont="1" applyFill="1" applyBorder="1" applyAlignment="1">
      <alignment vertical="center"/>
    </xf>
    <xf numFmtId="41" fontId="67" fillId="0" borderId="16" xfId="49" applyNumberFormat="1" applyFont="1" applyFill="1" applyBorder="1" applyAlignment="1">
      <alignment vertical="center"/>
    </xf>
    <xf numFmtId="41" fontId="67" fillId="0" borderId="16" xfId="49" applyNumberFormat="1" applyFont="1" applyFill="1" applyBorder="1" applyAlignment="1">
      <alignment horizontal="right" vertical="center"/>
    </xf>
    <xf numFmtId="41" fontId="67" fillId="0" borderId="16" xfId="0" applyNumberFormat="1" applyFont="1" applyFill="1" applyBorder="1" applyAlignment="1">
      <alignment horizontal="right" vertical="center"/>
    </xf>
    <xf numFmtId="41" fontId="67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41" fontId="67" fillId="0" borderId="0" xfId="48" applyNumberFormat="1" applyFont="1" applyFill="1" applyBorder="1" applyAlignment="1">
      <alignment vertical="center"/>
    </xf>
    <xf numFmtId="41" fontId="69" fillId="0" borderId="0" xfId="0" applyNumberFormat="1" applyFont="1" applyFill="1" applyAlignment="1">
      <alignment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41" fontId="56" fillId="0" borderId="15" xfId="0" applyNumberFormat="1" applyFont="1" applyFill="1" applyBorder="1" applyAlignment="1">
      <alignment horizontal="center" vertical="center"/>
    </xf>
    <xf numFmtId="41" fontId="56" fillId="0" borderId="0" xfId="0" applyNumberFormat="1" applyFont="1" applyAlignment="1">
      <alignment vertical="center"/>
    </xf>
    <xf numFmtId="41" fontId="56" fillId="0" borderId="0" xfId="0" applyNumberFormat="1" applyFont="1" applyBorder="1" applyAlignment="1">
      <alignment horizontal="right" vertical="center"/>
    </xf>
    <xf numFmtId="41" fontId="56" fillId="0" borderId="24" xfId="0" applyNumberFormat="1" applyFont="1" applyBorder="1" applyAlignment="1">
      <alignment horizontal="right" vertical="center"/>
    </xf>
    <xf numFmtId="41" fontId="56" fillId="0" borderId="16" xfId="0" applyNumberFormat="1" applyFont="1" applyBorder="1" applyAlignment="1">
      <alignment horizontal="right" vertical="center"/>
    </xf>
    <xf numFmtId="0" fontId="67" fillId="0" borderId="21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76" applyFont="1">
      <alignment/>
      <protection/>
    </xf>
    <xf numFmtId="181" fontId="64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center"/>
    </xf>
    <xf numFmtId="0" fontId="56" fillId="0" borderId="19" xfId="0" applyFont="1" applyFill="1" applyBorder="1" applyAlignment="1">
      <alignment horizontal="center" vertical="center"/>
    </xf>
    <xf numFmtId="186" fontId="56" fillId="0" borderId="19" xfId="0" applyNumberFormat="1" applyFont="1" applyFill="1" applyBorder="1" applyAlignment="1">
      <alignment horizontal="right" vertical="center"/>
    </xf>
    <xf numFmtId="183" fontId="56" fillId="0" borderId="19" xfId="0" applyNumberFormat="1" applyFont="1" applyFill="1" applyBorder="1" applyAlignment="1">
      <alignment horizontal="right" vertical="center"/>
    </xf>
    <xf numFmtId="186" fontId="56" fillId="0" borderId="0" xfId="0" applyNumberFormat="1" applyFont="1" applyFill="1" applyBorder="1" applyAlignment="1">
      <alignment horizontal="right" vertical="center"/>
    </xf>
    <xf numFmtId="186" fontId="56" fillId="0" borderId="0" xfId="0" applyNumberFormat="1" applyFont="1" applyFill="1" applyBorder="1" applyAlignment="1">
      <alignment vertical="center"/>
    </xf>
    <xf numFmtId="3" fontId="56" fillId="0" borderId="15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horizontal="right" vertical="center"/>
    </xf>
    <xf numFmtId="3" fontId="56" fillId="0" borderId="19" xfId="0" applyNumberFormat="1" applyFont="1" applyFill="1" applyBorder="1" applyAlignment="1">
      <alignment vertical="center"/>
    </xf>
    <xf numFmtId="186" fontId="62" fillId="0" borderId="0" xfId="0" applyNumberFormat="1" applyFont="1" applyFill="1" applyAlignment="1">
      <alignment/>
    </xf>
    <xf numFmtId="186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86" fontId="56" fillId="0" borderId="18" xfId="0" applyNumberFormat="1" applyFont="1" applyFill="1" applyBorder="1" applyAlignment="1">
      <alignment horizontal="right" vertical="center"/>
    </xf>
    <xf numFmtId="183" fontId="56" fillId="0" borderId="0" xfId="76" applyNumberFormat="1" applyFont="1" applyFill="1" applyBorder="1" applyAlignment="1">
      <alignment horizontal="right" vertical="center"/>
      <protection/>
    </xf>
    <xf numFmtId="186" fontId="56" fillId="0" borderId="15" xfId="0" applyNumberFormat="1" applyFont="1" applyFill="1" applyBorder="1" applyAlignment="1">
      <alignment vertical="center"/>
    </xf>
    <xf numFmtId="186" fontId="56" fillId="0" borderId="24" xfId="0" applyNumberFormat="1" applyFont="1" applyFill="1" applyBorder="1" applyAlignment="1">
      <alignment horizontal="right" vertical="center"/>
    </xf>
    <xf numFmtId="183" fontId="56" fillId="0" borderId="24" xfId="76" applyNumberFormat="1" applyFont="1" applyFill="1" applyBorder="1" applyAlignment="1">
      <alignment horizontal="right" vertical="center"/>
      <protection/>
    </xf>
    <xf numFmtId="3" fontId="56" fillId="0" borderId="16" xfId="0" applyNumberFormat="1" applyFont="1" applyFill="1" applyBorder="1" applyAlignment="1">
      <alignment horizontal="right" vertical="center"/>
    </xf>
    <xf numFmtId="3" fontId="56" fillId="0" borderId="22" xfId="0" applyNumberFormat="1" applyFont="1" applyFill="1" applyBorder="1" applyAlignment="1">
      <alignment vertical="center"/>
    </xf>
    <xf numFmtId="3" fontId="56" fillId="0" borderId="24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/>
    </xf>
    <xf numFmtId="181" fontId="56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181" fontId="64" fillId="0" borderId="0" xfId="0" applyNumberFormat="1" applyFont="1" applyFill="1" applyAlignment="1">
      <alignment horizontal="left"/>
    </xf>
    <xf numFmtId="0" fontId="56" fillId="0" borderId="15" xfId="0" applyFont="1" applyFill="1" applyBorder="1" applyAlignment="1">
      <alignment horizontal="center" vertical="center" wrapText="1"/>
    </xf>
    <xf numFmtId="181" fontId="56" fillId="0" borderId="14" xfId="0" applyNumberFormat="1" applyFont="1" applyFill="1" applyBorder="1" applyAlignment="1">
      <alignment horizontal="center" vertical="center"/>
    </xf>
    <xf numFmtId="181" fontId="56" fillId="0" borderId="11" xfId="0" applyNumberFormat="1" applyFont="1" applyFill="1" applyBorder="1" applyAlignment="1">
      <alignment horizontal="center" vertical="center"/>
    </xf>
    <xf numFmtId="181" fontId="56" fillId="0" borderId="12" xfId="0" applyNumberFormat="1" applyFont="1" applyFill="1" applyBorder="1" applyAlignment="1">
      <alignment horizontal="center" vertical="center"/>
    </xf>
    <xf numFmtId="181" fontId="56" fillId="0" borderId="11" xfId="0" applyNumberFormat="1" applyFont="1" applyFill="1" applyBorder="1" applyAlignment="1">
      <alignment vertical="center"/>
    </xf>
    <xf numFmtId="181" fontId="56" fillId="0" borderId="11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41" fontId="56" fillId="0" borderId="19" xfId="0" applyNumberFormat="1" applyFont="1" applyFill="1" applyBorder="1" applyAlignment="1">
      <alignment vertical="center"/>
    </xf>
    <xf numFmtId="41" fontId="56" fillId="0" borderId="0" xfId="0" applyNumberFormat="1" applyFont="1" applyFill="1" applyAlignment="1">
      <alignment horizontal="right" vertical="center"/>
    </xf>
    <xf numFmtId="41" fontId="56" fillId="0" borderId="24" xfId="0" applyNumberFormat="1" applyFont="1" applyFill="1" applyBorder="1" applyAlignment="1">
      <alignment vertical="center"/>
    </xf>
    <xf numFmtId="41" fontId="56" fillId="0" borderId="16" xfId="0" applyNumberFormat="1" applyFont="1" applyFill="1" applyBorder="1" applyAlignment="1">
      <alignment horizontal="right" vertical="center"/>
    </xf>
    <xf numFmtId="0" fontId="62" fillId="0" borderId="0" xfId="0" applyFont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shrinkToFit="1"/>
    </xf>
    <xf numFmtId="0" fontId="56" fillId="0" borderId="25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177" fontId="56" fillId="0" borderId="19" xfId="49" applyFont="1" applyFill="1" applyBorder="1" applyAlignment="1">
      <alignment vertical="center"/>
    </xf>
    <xf numFmtId="177" fontId="56" fillId="0" borderId="18" xfId="49" applyFont="1" applyFill="1" applyBorder="1" applyAlignment="1">
      <alignment vertical="center"/>
    </xf>
    <xf numFmtId="41" fontId="56" fillId="0" borderId="15" xfId="49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41" fontId="56" fillId="0" borderId="18" xfId="49" applyNumberFormat="1" applyFont="1" applyFill="1" applyBorder="1" applyAlignment="1">
      <alignment vertical="center"/>
    </xf>
    <xf numFmtId="41" fontId="62" fillId="0" borderId="15" xfId="0" applyNumberFormat="1" applyFont="1" applyBorder="1" applyAlignment="1">
      <alignment/>
    </xf>
    <xf numFmtId="41" fontId="56" fillId="0" borderId="15" xfId="49" applyNumberFormat="1" applyFont="1" applyFill="1" applyBorder="1" applyAlignment="1">
      <alignment vertical="center"/>
    </xf>
    <xf numFmtId="41" fontId="56" fillId="0" borderId="18" xfId="49" applyNumberFormat="1" applyFont="1" applyFill="1" applyBorder="1" applyAlignment="1">
      <alignment horizontal="right" vertical="center"/>
    </xf>
    <xf numFmtId="41" fontId="56" fillId="0" borderId="13" xfId="49" applyNumberFormat="1" applyFont="1" applyFill="1" applyBorder="1" applyAlignment="1">
      <alignment vertical="center"/>
    </xf>
    <xf numFmtId="41" fontId="56" fillId="0" borderId="13" xfId="49" applyNumberFormat="1" applyFont="1" applyFill="1" applyBorder="1" applyAlignment="1">
      <alignment horizontal="right" vertical="center"/>
    </xf>
    <xf numFmtId="41" fontId="56" fillId="0" borderId="17" xfId="49" applyNumberFormat="1" applyFont="1" applyFill="1" applyBorder="1" applyAlignment="1">
      <alignment vertical="center"/>
    </xf>
    <xf numFmtId="41" fontId="56" fillId="0" borderId="17" xfId="49" applyNumberFormat="1" applyFont="1" applyFill="1" applyBorder="1" applyAlignment="1">
      <alignment horizontal="right" vertical="center"/>
    </xf>
    <xf numFmtId="0" fontId="56" fillId="0" borderId="24" xfId="0" applyFont="1" applyFill="1" applyBorder="1" applyAlignment="1">
      <alignment horizontal="right"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41" fontId="62" fillId="0" borderId="0" xfId="0" applyNumberFormat="1" applyFont="1" applyAlignment="1">
      <alignment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Sheet1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10" xfId="66"/>
    <cellStyle name="표준 11" xfId="67"/>
    <cellStyle name="표준 2" xfId="68"/>
    <cellStyle name="표준 3" xfId="69"/>
    <cellStyle name="표준 4" xfId="70"/>
    <cellStyle name="표준 5" xfId="71"/>
    <cellStyle name="표준 6" xfId="72"/>
    <cellStyle name="표준 7" xfId="73"/>
    <cellStyle name="표준 8" xfId="74"/>
    <cellStyle name="표준 9" xfId="75"/>
    <cellStyle name="표준_12. 보건" xfId="76"/>
    <cellStyle name="표준_12. 보건_남구통계연보 자료-23" xfId="77"/>
    <cellStyle name="표준_남구통계연보 자료-23" xfId="78"/>
    <cellStyle name="표준_Sheet1" xfId="79"/>
    <cellStyle name="Hyperlink" xfId="80"/>
    <cellStyle name="Header1" xfId="81"/>
    <cellStyle name="Header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A19" sqref="A19:IV19"/>
    </sheetView>
  </sheetViews>
  <sheetFormatPr defaultColWidth="8.88671875" defaultRowHeight="13.5"/>
  <cols>
    <col min="1" max="1" width="10.6640625" style="13" customWidth="1"/>
    <col min="2" max="4" width="13.77734375" style="13" customWidth="1"/>
    <col min="5" max="5" width="13.88671875" style="13" customWidth="1"/>
    <col min="6" max="12" width="11.77734375" style="13" customWidth="1"/>
    <col min="13" max="16384" width="8.88671875" style="13" customWidth="1"/>
  </cols>
  <sheetData>
    <row r="1" ht="15" customHeight="1"/>
    <row r="2" spans="1:12" s="15" customFormat="1" ht="19.5" customHeight="1">
      <c r="A2" s="342" t="s">
        <v>516</v>
      </c>
      <c r="B2" s="342"/>
      <c r="C2" s="342"/>
      <c r="E2" s="43"/>
      <c r="F2" s="43"/>
      <c r="G2" s="43"/>
      <c r="H2" s="43"/>
      <c r="I2" s="43"/>
      <c r="J2" s="43"/>
      <c r="K2" s="43"/>
      <c r="L2" s="43"/>
    </row>
    <row r="3" spans="1:12" s="15" customFormat="1" ht="12.75" customHeight="1">
      <c r="A3" s="43"/>
      <c r="B3" s="43"/>
      <c r="C3" s="23" t="s">
        <v>0</v>
      </c>
      <c r="D3" s="43"/>
      <c r="E3" s="43"/>
      <c r="F3" s="43"/>
      <c r="G3" s="43"/>
      <c r="H3" s="43"/>
      <c r="I3" s="43"/>
      <c r="J3" s="43"/>
      <c r="K3" s="43"/>
      <c r="L3" s="43"/>
    </row>
    <row r="4" spans="1:12" s="19" customFormat="1" ht="19.5" customHeight="1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2" t="s">
        <v>0</v>
      </c>
    </row>
    <row r="5" spans="1:12" s="19" customFormat="1" ht="51" customHeight="1">
      <c r="A5" s="69" t="s">
        <v>146</v>
      </c>
      <c r="B5" s="38" t="s">
        <v>135</v>
      </c>
      <c r="C5" s="38" t="s">
        <v>296</v>
      </c>
      <c r="D5" s="38" t="s">
        <v>118</v>
      </c>
      <c r="E5" s="38" t="s">
        <v>136</v>
      </c>
      <c r="F5" s="34" t="s">
        <v>54</v>
      </c>
      <c r="G5" s="34" t="s">
        <v>55</v>
      </c>
      <c r="H5" s="34" t="s">
        <v>87</v>
      </c>
      <c r="I5" s="38" t="s">
        <v>196</v>
      </c>
      <c r="J5" s="39" t="s">
        <v>111</v>
      </c>
      <c r="K5" s="39" t="s">
        <v>140</v>
      </c>
      <c r="L5" s="35" t="s">
        <v>197</v>
      </c>
    </row>
    <row r="6" spans="1:12" s="19" customFormat="1" ht="27" customHeight="1">
      <c r="A6" s="40" t="s">
        <v>220</v>
      </c>
      <c r="B6" s="203">
        <v>4694</v>
      </c>
      <c r="C6" s="204">
        <v>926</v>
      </c>
      <c r="D6" s="204">
        <v>3850</v>
      </c>
      <c r="E6" s="204">
        <v>2108</v>
      </c>
      <c r="F6" s="204">
        <v>2962</v>
      </c>
      <c r="G6" s="204">
        <v>540</v>
      </c>
      <c r="H6" s="204">
        <v>5991</v>
      </c>
      <c r="I6" s="204">
        <v>87</v>
      </c>
      <c r="J6" s="204">
        <v>29386</v>
      </c>
      <c r="K6" s="205" t="s">
        <v>227</v>
      </c>
      <c r="L6" s="204">
        <v>5134</v>
      </c>
    </row>
    <row r="7" spans="1:12" s="18" customFormat="1" ht="27" customHeight="1">
      <c r="A7" s="40" t="s">
        <v>258</v>
      </c>
      <c r="B7" s="204">
        <v>4864</v>
      </c>
      <c r="C7" s="204">
        <v>625</v>
      </c>
      <c r="D7" s="204">
        <v>4075</v>
      </c>
      <c r="E7" s="204">
        <v>2226</v>
      </c>
      <c r="F7" s="204">
        <v>3273</v>
      </c>
      <c r="G7" s="204">
        <v>617</v>
      </c>
      <c r="H7" s="204">
        <v>6716</v>
      </c>
      <c r="I7" s="204">
        <v>1030</v>
      </c>
      <c r="J7" s="204">
        <v>15681</v>
      </c>
      <c r="K7" s="205">
        <v>0</v>
      </c>
      <c r="L7" s="204">
        <v>7431</v>
      </c>
    </row>
    <row r="8" spans="1:12" s="18" customFormat="1" ht="27" customHeight="1">
      <c r="A8" s="40" t="s">
        <v>405</v>
      </c>
      <c r="B8" s="204">
        <v>5191</v>
      </c>
      <c r="C8" s="204">
        <v>1234</v>
      </c>
      <c r="D8" s="204">
        <v>4222</v>
      </c>
      <c r="E8" s="204">
        <v>2149</v>
      </c>
      <c r="F8" s="204">
        <v>3916</v>
      </c>
      <c r="G8" s="204">
        <v>651</v>
      </c>
      <c r="H8" s="204">
        <v>6537</v>
      </c>
      <c r="I8" s="204">
        <v>910</v>
      </c>
      <c r="J8" s="204">
        <v>12642</v>
      </c>
      <c r="K8" s="205">
        <v>0</v>
      </c>
      <c r="L8" s="204">
        <v>1369</v>
      </c>
    </row>
    <row r="9" spans="1:12" s="18" customFormat="1" ht="27" customHeight="1">
      <c r="A9" s="40" t="s">
        <v>427</v>
      </c>
      <c r="B9" s="204">
        <v>4634</v>
      </c>
      <c r="C9" s="204">
        <v>904</v>
      </c>
      <c r="D9" s="204">
        <v>3729</v>
      </c>
      <c r="E9" s="204">
        <v>2066</v>
      </c>
      <c r="F9" s="204">
        <v>4288</v>
      </c>
      <c r="G9" s="204">
        <v>754</v>
      </c>
      <c r="H9" s="204">
        <v>6243</v>
      </c>
      <c r="I9" s="204">
        <v>954</v>
      </c>
      <c r="J9" s="204">
        <v>15935</v>
      </c>
      <c r="K9" s="205">
        <v>0</v>
      </c>
      <c r="L9" s="204">
        <v>10484</v>
      </c>
    </row>
    <row r="10" spans="1:12" s="18" customFormat="1" ht="27" customHeight="1">
      <c r="A10" s="40" t="s">
        <v>443</v>
      </c>
      <c r="B10" s="203">
        <v>4052</v>
      </c>
      <c r="C10" s="204">
        <v>901</v>
      </c>
      <c r="D10" s="204">
        <v>3212</v>
      </c>
      <c r="E10" s="204">
        <v>2039</v>
      </c>
      <c r="F10" s="204">
        <v>4239</v>
      </c>
      <c r="G10" s="204">
        <v>559</v>
      </c>
      <c r="H10" s="204">
        <v>7249</v>
      </c>
      <c r="I10" s="204">
        <v>946</v>
      </c>
      <c r="J10" s="204">
        <v>45647</v>
      </c>
      <c r="K10" s="204">
        <v>0</v>
      </c>
      <c r="L10" s="204">
        <v>6146</v>
      </c>
    </row>
    <row r="11" spans="1:12" s="19" customFormat="1" ht="27" customHeight="1">
      <c r="A11" s="250" t="s">
        <v>547</v>
      </c>
      <c r="B11" s="251">
        <v>9850</v>
      </c>
      <c r="C11" s="251">
        <v>729</v>
      </c>
      <c r="D11" s="251">
        <v>4163</v>
      </c>
      <c r="E11" s="251">
        <v>2230</v>
      </c>
      <c r="F11" s="251">
        <v>4978</v>
      </c>
      <c r="G11" s="251">
        <v>576</v>
      </c>
      <c r="H11" s="251">
        <v>6670</v>
      </c>
      <c r="I11" s="251">
        <v>991</v>
      </c>
      <c r="J11" s="251">
        <v>45165</v>
      </c>
      <c r="K11" s="251">
        <v>0</v>
      </c>
      <c r="L11" s="251">
        <v>12571</v>
      </c>
    </row>
    <row r="12" spans="1:21" s="161" customFormat="1" ht="21" customHeight="1">
      <c r="A12" s="1" t="s">
        <v>445</v>
      </c>
      <c r="B12" s="180"/>
      <c r="C12" s="119"/>
      <c r="D12" s="119"/>
      <c r="E12" s="160"/>
      <c r="F12" s="160"/>
      <c r="G12" s="181"/>
      <c r="H12" s="182"/>
      <c r="I12" s="183"/>
      <c r="J12" s="184"/>
      <c r="K12" s="185"/>
      <c r="L12" s="186"/>
      <c r="M12" s="119"/>
      <c r="N12" s="187"/>
      <c r="O12" s="187"/>
      <c r="P12" s="119"/>
      <c r="Q12" s="188"/>
      <c r="R12" s="119"/>
      <c r="S12" s="189"/>
      <c r="T12" s="119"/>
      <c r="U12" s="119"/>
    </row>
    <row r="13" spans="1:12" s="3" customFormat="1" ht="17.25" customHeight="1">
      <c r="A13" s="24" t="s">
        <v>108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ht="13.5">
      <c r="A14" s="42" t="s">
        <v>198</v>
      </c>
    </row>
    <row r="15" spans="1:12" ht="13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3.5">
      <c r="A16" s="27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8" ht="13.5">
      <c r="A17" s="389"/>
      <c r="B17" s="389"/>
      <c r="C17" s="389"/>
      <c r="H17" s="27"/>
    </row>
    <row r="18" ht="13.5">
      <c r="H18" s="27"/>
    </row>
    <row r="19" ht="13.5">
      <c r="A19" s="3"/>
    </row>
    <row r="20" ht="13.5">
      <c r="A20" s="42"/>
    </row>
    <row r="41" spans="1:7" ht="13.5">
      <c r="A41" s="27"/>
      <c r="B41" s="27"/>
      <c r="C41" s="27"/>
      <c r="D41" s="27"/>
      <c r="E41" s="27"/>
      <c r="F41" s="27"/>
      <c r="G41" s="27"/>
    </row>
    <row r="42" spans="1:7" ht="13.5">
      <c r="A42" s="27"/>
      <c r="B42" s="27"/>
      <c r="C42" s="27"/>
      <c r="D42" s="27"/>
      <c r="E42" s="27"/>
      <c r="F42" s="27"/>
      <c r="G42" s="27"/>
    </row>
    <row r="43" spans="1:7" ht="13.5">
      <c r="A43" s="27"/>
      <c r="B43" s="27"/>
      <c r="C43" s="27"/>
      <c r="D43" s="27"/>
      <c r="E43" s="27"/>
      <c r="F43" s="27"/>
      <c r="G43" s="27"/>
    </row>
    <row r="44" spans="1:7" ht="13.5">
      <c r="A44" s="27"/>
      <c r="B44" s="27"/>
      <c r="C44" s="27"/>
      <c r="D44" s="27"/>
      <c r="E44" s="27"/>
      <c r="F44" s="27"/>
      <c r="G44" s="27"/>
    </row>
  </sheetData>
  <sheetProtection/>
  <mergeCells count="2">
    <mergeCell ref="A2:C2"/>
    <mergeCell ref="A17:C17"/>
  </mergeCells>
  <printOptions/>
  <pageMargins left="0.27" right="0.38" top="0.6" bottom="0.16" header="0.5" footer="0.5"/>
  <pageSetup horizontalDpi="300" verticalDpi="300" orientation="landscape" pageOrder="overThenDown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S17"/>
  <sheetViews>
    <sheetView zoomScale="72" zoomScaleNormal="72" zoomScalePageLayoutView="0" workbookViewId="0" topLeftCell="A1">
      <selection activeCell="K28" sqref="K28"/>
    </sheetView>
  </sheetViews>
  <sheetFormatPr defaultColWidth="8.88671875" defaultRowHeight="13.5"/>
  <cols>
    <col min="1" max="1" width="9.10546875" style="436" customWidth="1"/>
    <col min="2" max="25" width="6.21484375" style="436" customWidth="1"/>
    <col min="26" max="26" width="7.88671875" style="436" customWidth="1"/>
    <col min="27" max="33" width="6.21484375" style="436" customWidth="1"/>
    <col min="34" max="35" width="7.4453125" style="436" customWidth="1"/>
    <col min="36" max="36" width="8.10546875" style="436" customWidth="1"/>
    <col min="37" max="37" width="7.3359375" style="436" customWidth="1"/>
    <col min="38" max="38" width="10.99609375" style="436" customWidth="1"/>
    <col min="39" max="39" width="11.21484375" style="436" customWidth="1"/>
    <col min="40" max="43" width="7.10546875" style="436" customWidth="1"/>
    <col min="44" max="47" width="6.21484375" style="436" customWidth="1"/>
    <col min="48" max="16384" width="8.88671875" style="436" customWidth="1"/>
  </cols>
  <sheetData>
    <row r="1" ht="21.75" customHeight="1"/>
    <row r="2" spans="1:15" ht="27" customHeight="1">
      <c r="A2" s="698" t="s">
        <v>216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456" t="s">
        <v>0</v>
      </c>
      <c r="N2" s="456"/>
      <c r="O2" s="456"/>
    </row>
    <row r="3" spans="1:15" ht="27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</row>
    <row r="4" spans="1:15" s="440" customFormat="1" ht="27" customHeight="1">
      <c r="A4" s="438" t="s">
        <v>209</v>
      </c>
      <c r="B4" s="439"/>
      <c r="C4" s="439"/>
      <c r="D4" s="439"/>
      <c r="E4" s="439"/>
      <c r="F4" s="439"/>
      <c r="G4" s="439"/>
      <c r="H4" s="439"/>
      <c r="I4" s="439"/>
      <c r="J4" s="439"/>
      <c r="K4" s="438" t="s">
        <v>0</v>
      </c>
      <c r="L4" s="439"/>
      <c r="M4" s="439"/>
      <c r="N4" s="439"/>
      <c r="O4" s="439"/>
    </row>
    <row r="5" spans="1:71" s="440" customFormat="1" ht="27" customHeight="1">
      <c r="A5" s="699" t="s">
        <v>146</v>
      </c>
      <c r="B5" s="700" t="s">
        <v>548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2"/>
      <c r="T5" s="700" t="s">
        <v>549</v>
      </c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 t="s">
        <v>549</v>
      </c>
      <c r="AG5" s="701"/>
      <c r="AH5" s="701"/>
      <c r="AI5" s="701"/>
      <c r="AJ5" s="701"/>
      <c r="AK5" s="701"/>
      <c r="AL5" s="701"/>
      <c r="AM5" s="701"/>
      <c r="AN5" s="701"/>
      <c r="AO5" s="701"/>
      <c r="AP5" s="701"/>
      <c r="AQ5" s="701"/>
      <c r="AR5" s="701"/>
      <c r="AS5" s="702"/>
      <c r="AT5" s="700" t="s">
        <v>550</v>
      </c>
      <c r="AU5" s="701"/>
      <c r="AV5" s="701"/>
      <c r="AW5" s="701"/>
      <c r="AX5" s="701"/>
      <c r="AY5" s="701"/>
      <c r="AZ5" s="701"/>
      <c r="BA5" s="701"/>
      <c r="BB5" s="701"/>
      <c r="BC5" s="701"/>
      <c r="BD5" s="701"/>
      <c r="BE5" s="701"/>
      <c r="BF5" s="703"/>
      <c r="BG5" s="703"/>
      <c r="BH5" s="704"/>
      <c r="BI5" s="704"/>
      <c r="BJ5" s="704"/>
      <c r="BK5" s="704"/>
      <c r="BL5" s="704"/>
      <c r="BM5" s="704"/>
      <c r="BN5" s="704"/>
      <c r="BO5" s="704"/>
      <c r="BP5" s="701"/>
      <c r="BQ5" s="702"/>
      <c r="BR5" s="578" t="s">
        <v>551</v>
      </c>
      <c r="BS5" s="705"/>
    </row>
    <row r="6" spans="1:71" s="440" customFormat="1" ht="27" customHeight="1">
      <c r="A6" s="699"/>
      <c r="B6" s="700" t="s">
        <v>179</v>
      </c>
      <c r="C6" s="701"/>
      <c r="D6" s="701"/>
      <c r="E6" s="701"/>
      <c r="F6" s="701"/>
      <c r="G6" s="701"/>
      <c r="H6" s="503" t="s">
        <v>552</v>
      </c>
      <c r="I6" s="503"/>
      <c r="J6" s="503" t="s">
        <v>553</v>
      </c>
      <c r="K6" s="503"/>
      <c r="L6" s="503" t="s">
        <v>554</v>
      </c>
      <c r="M6" s="503"/>
      <c r="N6" s="503" t="s">
        <v>555</v>
      </c>
      <c r="O6" s="503"/>
      <c r="P6" s="706" t="s">
        <v>556</v>
      </c>
      <c r="Q6" s="706"/>
      <c r="R6" s="706" t="s">
        <v>557</v>
      </c>
      <c r="S6" s="706"/>
      <c r="T6" s="700" t="s">
        <v>179</v>
      </c>
      <c r="U6" s="701"/>
      <c r="V6" s="701"/>
      <c r="W6" s="701"/>
      <c r="X6" s="701"/>
      <c r="Y6" s="702"/>
      <c r="Z6" s="503" t="s">
        <v>558</v>
      </c>
      <c r="AA6" s="503"/>
      <c r="AB6" s="503" t="s">
        <v>559</v>
      </c>
      <c r="AC6" s="503"/>
      <c r="AD6" s="499" t="s">
        <v>560</v>
      </c>
      <c r="AE6" s="500"/>
      <c r="AF6" s="503" t="s">
        <v>561</v>
      </c>
      <c r="AG6" s="503"/>
      <c r="AH6" s="503" t="s">
        <v>562</v>
      </c>
      <c r="AI6" s="503"/>
      <c r="AJ6" s="706" t="s">
        <v>563</v>
      </c>
      <c r="AK6" s="706"/>
      <c r="AL6" s="706" t="s">
        <v>564</v>
      </c>
      <c r="AM6" s="706"/>
      <c r="AN6" s="706" t="s">
        <v>87</v>
      </c>
      <c r="AO6" s="706"/>
      <c r="AP6" s="503" t="s">
        <v>565</v>
      </c>
      <c r="AQ6" s="503"/>
      <c r="AR6" s="503" t="s">
        <v>566</v>
      </c>
      <c r="AS6" s="503"/>
      <c r="AT6" s="700" t="s">
        <v>179</v>
      </c>
      <c r="AU6" s="701"/>
      <c r="AV6" s="701"/>
      <c r="AW6" s="701"/>
      <c r="AX6" s="701"/>
      <c r="AY6" s="702"/>
      <c r="AZ6" s="503" t="s">
        <v>567</v>
      </c>
      <c r="BA6" s="503"/>
      <c r="BB6" s="503" t="s">
        <v>568</v>
      </c>
      <c r="BC6" s="503"/>
      <c r="BD6" s="503" t="s">
        <v>569</v>
      </c>
      <c r="BE6" s="503"/>
      <c r="BF6" s="503" t="s">
        <v>570</v>
      </c>
      <c r="BG6" s="503"/>
      <c r="BH6" s="503" t="s">
        <v>571</v>
      </c>
      <c r="BI6" s="503"/>
      <c r="BJ6" s="503" t="s">
        <v>572</v>
      </c>
      <c r="BK6" s="503"/>
      <c r="BL6" s="503" t="s">
        <v>573</v>
      </c>
      <c r="BM6" s="503"/>
      <c r="BN6" s="706" t="s">
        <v>140</v>
      </c>
      <c r="BO6" s="706"/>
      <c r="BP6" s="503" t="s">
        <v>751</v>
      </c>
      <c r="BQ6" s="503"/>
      <c r="BR6" s="707"/>
      <c r="BS6" s="708"/>
    </row>
    <row r="7" spans="1:71" s="440" customFormat="1" ht="27" customHeight="1">
      <c r="A7" s="699"/>
      <c r="B7" s="444" t="s">
        <v>574</v>
      </c>
      <c r="C7" s="504"/>
      <c r="D7" s="504"/>
      <c r="E7" s="444" t="s">
        <v>575</v>
      </c>
      <c r="F7" s="504"/>
      <c r="G7" s="442"/>
      <c r="H7" s="506"/>
      <c r="I7" s="506"/>
      <c r="J7" s="506"/>
      <c r="K7" s="506"/>
      <c r="L7" s="506"/>
      <c r="M7" s="506"/>
      <c r="N7" s="506"/>
      <c r="O7" s="506"/>
      <c r="P7" s="709"/>
      <c r="Q7" s="709"/>
      <c r="R7" s="709"/>
      <c r="S7" s="709"/>
      <c r="T7" s="444" t="s">
        <v>574</v>
      </c>
      <c r="U7" s="504"/>
      <c r="V7" s="504"/>
      <c r="W7" s="444" t="s">
        <v>575</v>
      </c>
      <c r="X7" s="504"/>
      <c r="Y7" s="442"/>
      <c r="Z7" s="506"/>
      <c r="AA7" s="506"/>
      <c r="AB7" s="506"/>
      <c r="AC7" s="506"/>
      <c r="AD7" s="502"/>
      <c r="AE7" s="710"/>
      <c r="AF7" s="506"/>
      <c r="AG7" s="506"/>
      <c r="AH7" s="506"/>
      <c r="AI7" s="506"/>
      <c r="AJ7" s="709"/>
      <c r="AK7" s="709"/>
      <c r="AL7" s="709"/>
      <c r="AM7" s="709"/>
      <c r="AN7" s="709"/>
      <c r="AO7" s="709"/>
      <c r="AP7" s="506"/>
      <c r="AQ7" s="506"/>
      <c r="AR7" s="506"/>
      <c r="AS7" s="506"/>
      <c r="AT7" s="444" t="s">
        <v>574</v>
      </c>
      <c r="AU7" s="504"/>
      <c r="AV7" s="504"/>
      <c r="AW7" s="444" t="s">
        <v>575</v>
      </c>
      <c r="AX7" s="504"/>
      <c r="AY7" s="442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709"/>
      <c r="BO7" s="709"/>
      <c r="BP7" s="506"/>
      <c r="BQ7" s="506"/>
      <c r="BR7" s="711"/>
      <c r="BS7" s="712"/>
    </row>
    <row r="8" spans="1:71" s="440" customFormat="1" ht="27" customHeight="1">
      <c r="A8" s="713"/>
      <c r="B8" s="446" t="s">
        <v>79</v>
      </c>
      <c r="C8" s="446" t="s">
        <v>94</v>
      </c>
      <c r="D8" s="446" t="s">
        <v>68</v>
      </c>
      <c r="E8" s="446" t="s">
        <v>79</v>
      </c>
      <c r="F8" s="446" t="s">
        <v>94</v>
      </c>
      <c r="G8" s="446" t="s">
        <v>68</v>
      </c>
      <c r="H8" s="446" t="s">
        <v>574</v>
      </c>
      <c r="I8" s="446" t="s">
        <v>575</v>
      </c>
      <c r="J8" s="446" t="s">
        <v>574</v>
      </c>
      <c r="K8" s="446" t="s">
        <v>575</v>
      </c>
      <c r="L8" s="446" t="s">
        <v>574</v>
      </c>
      <c r="M8" s="446" t="s">
        <v>575</v>
      </c>
      <c r="N8" s="446" t="s">
        <v>574</v>
      </c>
      <c r="O8" s="446" t="s">
        <v>575</v>
      </c>
      <c r="P8" s="446" t="s">
        <v>574</v>
      </c>
      <c r="Q8" s="447" t="s">
        <v>575</v>
      </c>
      <c r="R8" s="446" t="s">
        <v>574</v>
      </c>
      <c r="S8" s="446" t="s">
        <v>575</v>
      </c>
      <c r="T8" s="446" t="s">
        <v>79</v>
      </c>
      <c r="U8" s="446" t="s">
        <v>94</v>
      </c>
      <c r="V8" s="446" t="s">
        <v>68</v>
      </c>
      <c r="W8" s="446" t="s">
        <v>79</v>
      </c>
      <c r="X8" s="446" t="s">
        <v>94</v>
      </c>
      <c r="Y8" s="446" t="s">
        <v>68</v>
      </c>
      <c r="Z8" s="446" t="s">
        <v>574</v>
      </c>
      <c r="AA8" s="446" t="s">
        <v>575</v>
      </c>
      <c r="AB8" s="446" t="s">
        <v>574</v>
      </c>
      <c r="AC8" s="446" t="s">
        <v>575</v>
      </c>
      <c r="AD8" s="446" t="s">
        <v>574</v>
      </c>
      <c r="AE8" s="446" t="s">
        <v>575</v>
      </c>
      <c r="AF8" s="505" t="s">
        <v>574</v>
      </c>
      <c r="AG8" s="446" t="s">
        <v>575</v>
      </c>
      <c r="AH8" s="446" t="s">
        <v>574</v>
      </c>
      <c r="AI8" s="446" t="s">
        <v>575</v>
      </c>
      <c r="AJ8" s="446" t="s">
        <v>574</v>
      </c>
      <c r="AK8" s="446" t="s">
        <v>575</v>
      </c>
      <c r="AL8" s="446" t="s">
        <v>574</v>
      </c>
      <c r="AM8" s="446" t="s">
        <v>575</v>
      </c>
      <c r="AN8" s="446" t="s">
        <v>574</v>
      </c>
      <c r="AO8" s="446" t="s">
        <v>575</v>
      </c>
      <c r="AP8" s="446" t="s">
        <v>574</v>
      </c>
      <c r="AQ8" s="446" t="s">
        <v>575</v>
      </c>
      <c r="AR8" s="446" t="s">
        <v>574</v>
      </c>
      <c r="AS8" s="446" t="s">
        <v>575</v>
      </c>
      <c r="AT8" s="446" t="s">
        <v>79</v>
      </c>
      <c r="AU8" s="446" t="s">
        <v>94</v>
      </c>
      <c r="AV8" s="446" t="s">
        <v>68</v>
      </c>
      <c r="AW8" s="446" t="s">
        <v>79</v>
      </c>
      <c r="AX8" s="446" t="s">
        <v>94</v>
      </c>
      <c r="AY8" s="446" t="s">
        <v>68</v>
      </c>
      <c r="AZ8" s="446" t="s">
        <v>574</v>
      </c>
      <c r="BA8" s="446" t="s">
        <v>575</v>
      </c>
      <c r="BB8" s="446" t="s">
        <v>752</v>
      </c>
      <c r="BC8" s="446" t="s">
        <v>575</v>
      </c>
      <c r="BD8" s="446" t="s">
        <v>574</v>
      </c>
      <c r="BE8" s="446" t="s">
        <v>575</v>
      </c>
      <c r="BF8" s="446" t="s">
        <v>574</v>
      </c>
      <c r="BG8" s="446" t="s">
        <v>575</v>
      </c>
      <c r="BH8" s="446" t="s">
        <v>574</v>
      </c>
      <c r="BI8" s="446" t="s">
        <v>575</v>
      </c>
      <c r="BJ8" s="505" t="s">
        <v>574</v>
      </c>
      <c r="BK8" s="447" t="s">
        <v>575</v>
      </c>
      <c r="BL8" s="446" t="s">
        <v>574</v>
      </c>
      <c r="BM8" s="446" t="s">
        <v>575</v>
      </c>
      <c r="BN8" s="446" t="s">
        <v>574</v>
      </c>
      <c r="BO8" s="446" t="s">
        <v>575</v>
      </c>
      <c r="BP8" s="446" t="s">
        <v>574</v>
      </c>
      <c r="BQ8" s="446" t="s">
        <v>575</v>
      </c>
      <c r="BR8" s="446" t="s">
        <v>574</v>
      </c>
      <c r="BS8" s="447" t="s">
        <v>575</v>
      </c>
    </row>
    <row r="9" spans="1:71" s="440" customFormat="1" ht="27" customHeight="1">
      <c r="A9" s="448" t="s">
        <v>220</v>
      </c>
      <c r="B9" s="714">
        <v>1</v>
      </c>
      <c r="C9" s="510">
        <v>0</v>
      </c>
      <c r="D9" s="510">
        <v>0</v>
      </c>
      <c r="E9" s="510">
        <v>0</v>
      </c>
      <c r="J9" s="510">
        <v>1</v>
      </c>
      <c r="K9" s="510">
        <v>0</v>
      </c>
      <c r="L9" s="510">
        <v>0</v>
      </c>
      <c r="M9" s="510">
        <v>0</v>
      </c>
      <c r="N9" s="510">
        <v>0</v>
      </c>
      <c r="O9" s="510">
        <v>0</v>
      </c>
      <c r="P9" s="510">
        <v>0</v>
      </c>
      <c r="Q9" s="510">
        <v>0</v>
      </c>
      <c r="R9" s="510"/>
      <c r="S9" s="450">
        <v>0</v>
      </c>
      <c r="T9" s="450">
        <v>197</v>
      </c>
      <c r="U9" s="450">
        <v>0</v>
      </c>
      <c r="V9" s="450">
        <v>0</v>
      </c>
      <c r="W9" s="450">
        <v>0</v>
      </c>
      <c r="X9" s="450">
        <v>0</v>
      </c>
      <c r="Y9" s="450">
        <v>0</v>
      </c>
      <c r="AH9" s="450">
        <v>106</v>
      </c>
      <c r="AI9" s="450">
        <v>0</v>
      </c>
      <c r="AJ9" s="450">
        <v>0</v>
      </c>
      <c r="AK9" s="450">
        <v>0</v>
      </c>
      <c r="AL9" s="450">
        <v>0</v>
      </c>
      <c r="AM9" s="450">
        <v>0</v>
      </c>
      <c r="AN9" s="715" t="s">
        <v>128</v>
      </c>
      <c r="AO9" s="715" t="s">
        <v>128</v>
      </c>
      <c r="AP9" s="450"/>
      <c r="AQ9" s="450"/>
      <c r="AR9" s="450">
        <v>91</v>
      </c>
      <c r="AT9" s="450">
        <v>907</v>
      </c>
      <c r="AU9" s="450">
        <v>0</v>
      </c>
      <c r="AV9" s="450">
        <v>0</v>
      </c>
      <c r="AW9" s="450">
        <v>2</v>
      </c>
      <c r="AX9" s="450">
        <v>0</v>
      </c>
      <c r="AY9" s="450">
        <v>0</v>
      </c>
      <c r="AZ9" s="450">
        <v>0</v>
      </c>
      <c r="BA9" s="450">
        <v>0</v>
      </c>
      <c r="BB9" s="450">
        <v>897</v>
      </c>
      <c r="BC9" s="450">
        <v>0</v>
      </c>
      <c r="BD9" s="450">
        <v>0</v>
      </c>
      <c r="BE9" s="450">
        <v>0</v>
      </c>
      <c r="BF9" s="450">
        <v>0</v>
      </c>
      <c r="BG9" s="450">
        <v>0</v>
      </c>
      <c r="BH9" s="450">
        <v>10</v>
      </c>
      <c r="BI9" s="450">
        <v>0</v>
      </c>
      <c r="BJ9" s="450">
        <v>0</v>
      </c>
      <c r="BK9" s="450">
        <v>0</v>
      </c>
      <c r="BR9" s="450">
        <v>1</v>
      </c>
      <c r="BS9" s="450">
        <v>0</v>
      </c>
    </row>
    <row r="10" spans="1:71" s="440" customFormat="1" ht="27" customHeight="1">
      <c r="A10" s="448" t="s">
        <v>258</v>
      </c>
      <c r="B10" s="450">
        <v>3</v>
      </c>
      <c r="C10" s="510">
        <v>0</v>
      </c>
      <c r="D10" s="510">
        <v>0</v>
      </c>
      <c r="E10" s="510">
        <v>0</v>
      </c>
      <c r="J10" s="510">
        <v>0</v>
      </c>
      <c r="K10" s="510">
        <v>0</v>
      </c>
      <c r="L10" s="510">
        <v>0</v>
      </c>
      <c r="M10" s="510">
        <v>0</v>
      </c>
      <c r="N10" s="510">
        <v>2</v>
      </c>
      <c r="O10" s="510">
        <v>0</v>
      </c>
      <c r="P10" s="510">
        <v>1</v>
      </c>
      <c r="Q10" s="510">
        <v>0</v>
      </c>
      <c r="R10" s="510"/>
      <c r="S10" s="450">
        <v>0</v>
      </c>
      <c r="T10" s="450">
        <v>108</v>
      </c>
      <c r="U10" s="450">
        <v>0</v>
      </c>
      <c r="V10" s="450">
        <v>0</v>
      </c>
      <c r="W10" s="450">
        <v>0</v>
      </c>
      <c r="X10" s="450">
        <v>0</v>
      </c>
      <c r="Y10" s="450">
        <v>0</v>
      </c>
      <c r="AH10" s="450">
        <v>31</v>
      </c>
      <c r="AI10" s="450">
        <v>0</v>
      </c>
      <c r="AJ10" s="450">
        <v>1</v>
      </c>
      <c r="AK10" s="450">
        <v>0</v>
      </c>
      <c r="AL10" s="450">
        <v>0</v>
      </c>
      <c r="AM10" s="450">
        <v>0</v>
      </c>
      <c r="AN10" s="450">
        <v>0</v>
      </c>
      <c r="AO10" s="450">
        <v>0</v>
      </c>
      <c r="AP10" s="450"/>
      <c r="AQ10" s="450"/>
      <c r="AR10" s="450">
        <v>76</v>
      </c>
      <c r="AT10" s="450">
        <v>988</v>
      </c>
      <c r="AU10" s="450">
        <v>0</v>
      </c>
      <c r="AV10" s="450">
        <v>0</v>
      </c>
      <c r="AW10" s="450">
        <v>3</v>
      </c>
      <c r="AX10" s="450">
        <v>0</v>
      </c>
      <c r="AY10" s="450">
        <v>0</v>
      </c>
      <c r="AZ10" s="450">
        <v>0</v>
      </c>
      <c r="BA10" s="450">
        <v>0</v>
      </c>
      <c r="BB10" s="450">
        <v>981</v>
      </c>
      <c r="BC10" s="450">
        <v>1</v>
      </c>
      <c r="BD10" s="450">
        <v>0</v>
      </c>
      <c r="BE10" s="450">
        <v>0</v>
      </c>
      <c r="BF10" s="450">
        <v>0</v>
      </c>
      <c r="BG10" s="450">
        <v>0</v>
      </c>
      <c r="BH10" s="450">
        <v>7</v>
      </c>
      <c r="BI10" s="450">
        <v>0</v>
      </c>
      <c r="BJ10" s="450">
        <v>0</v>
      </c>
      <c r="BK10" s="450">
        <v>0</v>
      </c>
      <c r="BR10" s="450">
        <v>1</v>
      </c>
      <c r="BS10" s="450">
        <v>0</v>
      </c>
    </row>
    <row r="11" spans="1:71" s="214" customFormat="1" ht="27" customHeight="1">
      <c r="A11" s="448" t="s">
        <v>405</v>
      </c>
      <c r="B11" s="450">
        <v>1</v>
      </c>
      <c r="C11" s="510">
        <v>0</v>
      </c>
      <c r="D11" s="510">
        <v>0</v>
      </c>
      <c r="E11" s="510">
        <v>0</v>
      </c>
      <c r="J11" s="450">
        <v>1</v>
      </c>
      <c r="K11" s="510">
        <v>0</v>
      </c>
      <c r="L11" s="510">
        <v>0</v>
      </c>
      <c r="M11" s="510">
        <v>0</v>
      </c>
      <c r="N11" s="450">
        <v>0</v>
      </c>
      <c r="O11" s="450">
        <v>0</v>
      </c>
      <c r="P11" s="450">
        <v>0</v>
      </c>
      <c r="Q11" s="450">
        <v>0</v>
      </c>
      <c r="R11" s="450"/>
      <c r="S11" s="450">
        <v>0</v>
      </c>
      <c r="T11" s="450">
        <v>275</v>
      </c>
      <c r="U11" s="450">
        <v>0</v>
      </c>
      <c r="V11" s="450">
        <v>0</v>
      </c>
      <c r="W11" s="450">
        <v>0</v>
      </c>
      <c r="X11" s="450">
        <v>0</v>
      </c>
      <c r="Y11" s="450">
        <v>0</v>
      </c>
      <c r="AH11" s="450">
        <v>21</v>
      </c>
      <c r="AI11" s="450">
        <v>0</v>
      </c>
      <c r="AJ11" s="450">
        <v>0</v>
      </c>
      <c r="AK11" s="450">
        <v>0</v>
      </c>
      <c r="AL11" s="450">
        <v>0</v>
      </c>
      <c r="AM11" s="450">
        <v>0</v>
      </c>
      <c r="AN11" s="450">
        <v>0</v>
      </c>
      <c r="AO11" s="450">
        <v>0</v>
      </c>
      <c r="AP11" s="450"/>
      <c r="AQ11" s="450"/>
      <c r="AR11" s="450">
        <v>254</v>
      </c>
      <c r="AT11" s="450">
        <v>995</v>
      </c>
      <c r="AU11" s="450">
        <v>0</v>
      </c>
      <c r="AV11" s="450">
        <v>0</v>
      </c>
      <c r="AW11" s="450">
        <v>0</v>
      </c>
      <c r="AX11" s="450">
        <v>0</v>
      </c>
      <c r="AY11" s="450">
        <v>0</v>
      </c>
      <c r="AZ11" s="450">
        <v>0</v>
      </c>
      <c r="BA11" s="450">
        <v>0</v>
      </c>
      <c r="BB11" s="450">
        <v>983</v>
      </c>
      <c r="BC11" s="450">
        <v>0</v>
      </c>
      <c r="BD11" s="450">
        <v>0</v>
      </c>
      <c r="BE11" s="450">
        <v>0</v>
      </c>
      <c r="BF11" s="450">
        <v>1</v>
      </c>
      <c r="BG11" s="450">
        <v>0</v>
      </c>
      <c r="BH11" s="450">
        <v>10</v>
      </c>
      <c r="BI11" s="450">
        <v>0</v>
      </c>
      <c r="BJ11" s="450">
        <v>0</v>
      </c>
      <c r="BK11" s="450">
        <v>0</v>
      </c>
      <c r="BR11" s="450">
        <v>0</v>
      </c>
      <c r="BS11" s="450">
        <v>0</v>
      </c>
    </row>
    <row r="12" spans="1:71" s="214" customFormat="1" ht="27" customHeight="1">
      <c r="A12" s="448" t="s">
        <v>427</v>
      </c>
      <c r="B12" s="450">
        <v>0</v>
      </c>
      <c r="C12" s="510">
        <v>0</v>
      </c>
      <c r="D12" s="510">
        <v>0</v>
      </c>
      <c r="E12" s="510">
        <v>0</v>
      </c>
      <c r="J12" s="450">
        <v>0</v>
      </c>
      <c r="K12" s="510">
        <v>0</v>
      </c>
      <c r="L12" s="510">
        <v>0</v>
      </c>
      <c r="M12" s="510">
        <v>0</v>
      </c>
      <c r="N12" s="450">
        <v>0</v>
      </c>
      <c r="O12" s="450">
        <v>0</v>
      </c>
      <c r="P12" s="450">
        <v>0</v>
      </c>
      <c r="Q12" s="450">
        <v>0</v>
      </c>
      <c r="R12" s="450"/>
      <c r="S12" s="450">
        <v>0</v>
      </c>
      <c r="T12" s="450">
        <v>192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AH12" s="450">
        <v>13</v>
      </c>
      <c r="AI12" s="450">
        <v>0</v>
      </c>
      <c r="AJ12" s="450">
        <v>0</v>
      </c>
      <c r="AK12" s="450">
        <v>0</v>
      </c>
      <c r="AL12" s="450">
        <v>0</v>
      </c>
      <c r="AM12" s="450">
        <v>0</v>
      </c>
      <c r="AN12" s="450">
        <v>0</v>
      </c>
      <c r="AO12" s="450">
        <v>0</v>
      </c>
      <c r="AP12" s="450"/>
      <c r="AQ12" s="450"/>
      <c r="AR12" s="450">
        <v>179</v>
      </c>
      <c r="AT12" s="450">
        <v>817</v>
      </c>
      <c r="AU12" s="450">
        <v>0</v>
      </c>
      <c r="AV12" s="450">
        <v>0</v>
      </c>
      <c r="AW12" s="450">
        <v>0</v>
      </c>
      <c r="AX12" s="450">
        <v>0</v>
      </c>
      <c r="AY12" s="450">
        <v>0</v>
      </c>
      <c r="AZ12" s="450">
        <v>0</v>
      </c>
      <c r="BA12" s="450">
        <v>0</v>
      </c>
      <c r="BB12" s="450">
        <v>812</v>
      </c>
      <c r="BC12" s="715">
        <v>4</v>
      </c>
      <c r="BD12" s="450">
        <v>0</v>
      </c>
      <c r="BE12" s="450">
        <v>0</v>
      </c>
      <c r="BF12" s="450">
        <v>0</v>
      </c>
      <c r="BG12" s="450">
        <v>0</v>
      </c>
      <c r="BH12" s="450">
        <v>5</v>
      </c>
      <c r="BI12" s="450">
        <v>0</v>
      </c>
      <c r="BJ12" s="450">
        <v>0</v>
      </c>
      <c r="BK12" s="450">
        <v>0</v>
      </c>
      <c r="BR12" s="450">
        <v>1</v>
      </c>
      <c r="BS12" s="450">
        <v>0</v>
      </c>
    </row>
    <row r="13" spans="1:71" s="214" customFormat="1" ht="27" customHeight="1">
      <c r="A13" s="448" t="s">
        <v>443</v>
      </c>
      <c r="B13" s="450">
        <v>4</v>
      </c>
      <c r="C13" s="450">
        <v>0</v>
      </c>
      <c r="D13" s="510">
        <v>0</v>
      </c>
      <c r="E13" s="510">
        <v>0</v>
      </c>
      <c r="J13" s="450">
        <v>0</v>
      </c>
      <c r="K13" s="510">
        <v>0</v>
      </c>
      <c r="L13" s="510">
        <v>0</v>
      </c>
      <c r="M13" s="510">
        <v>0</v>
      </c>
      <c r="N13" s="450">
        <v>0</v>
      </c>
      <c r="O13" s="450">
        <v>0</v>
      </c>
      <c r="P13" s="450">
        <v>0</v>
      </c>
      <c r="Q13" s="450">
        <v>0</v>
      </c>
      <c r="R13" s="450">
        <v>4</v>
      </c>
      <c r="S13" s="450">
        <v>0</v>
      </c>
      <c r="T13" s="450">
        <f>SUM(V13,X13,Z13,AB13,AD13,AF13,AH13,AJ13,AL13,AN13)</f>
        <v>16</v>
      </c>
      <c r="U13" s="450">
        <v>0</v>
      </c>
      <c r="V13" s="450">
        <v>0</v>
      </c>
      <c r="W13" s="450">
        <v>0</v>
      </c>
      <c r="X13" s="450">
        <v>0</v>
      </c>
      <c r="Y13" s="450">
        <v>0</v>
      </c>
      <c r="AH13" s="450">
        <v>15</v>
      </c>
      <c r="AI13" s="450">
        <v>0</v>
      </c>
      <c r="AJ13" s="450">
        <v>0</v>
      </c>
      <c r="AK13" s="450">
        <v>0</v>
      </c>
      <c r="AL13" s="450">
        <v>0</v>
      </c>
      <c r="AM13" s="450">
        <v>0</v>
      </c>
      <c r="AN13" s="450">
        <v>1</v>
      </c>
      <c r="AO13" s="450">
        <v>0</v>
      </c>
      <c r="AP13" s="450"/>
      <c r="AQ13" s="450"/>
      <c r="AR13" s="450">
        <v>151</v>
      </c>
      <c r="AT13" s="450">
        <f>SUM(AV13,AX13,AZ13,BB13,BD13,BF13,BH13,BJ13,BL13,BN13,BP13,BR13)</f>
        <v>208</v>
      </c>
      <c r="AU13" s="450">
        <v>0</v>
      </c>
      <c r="AV13" s="450">
        <v>0</v>
      </c>
      <c r="AW13" s="450">
        <f>SUM(AY13,BA13,BC13,BE13,BG13,BI13,BK13,BM13,BO13,BQ13,BS13,BU13)</f>
        <v>0</v>
      </c>
      <c r="AX13" s="450">
        <v>0</v>
      </c>
      <c r="AY13" s="450">
        <v>0</v>
      </c>
      <c r="AZ13" s="450">
        <v>0</v>
      </c>
      <c r="BA13" s="450">
        <v>0</v>
      </c>
      <c r="BB13" s="450">
        <v>200</v>
      </c>
      <c r="BC13" s="510">
        <v>0</v>
      </c>
      <c r="BD13" s="450">
        <v>0</v>
      </c>
      <c r="BE13" s="450">
        <v>0</v>
      </c>
      <c r="BF13" s="450">
        <v>0</v>
      </c>
      <c r="BG13" s="450">
        <v>0</v>
      </c>
      <c r="BH13" s="450">
        <v>8</v>
      </c>
      <c r="BI13" s="450">
        <v>0</v>
      </c>
      <c r="BJ13" s="450">
        <v>0</v>
      </c>
      <c r="BK13" s="450">
        <v>0</v>
      </c>
      <c r="BR13" s="450">
        <v>0</v>
      </c>
      <c r="BS13" s="450">
        <v>0</v>
      </c>
    </row>
    <row r="14" spans="1:71" s="440" customFormat="1" ht="23.25" customHeight="1">
      <c r="A14" s="452" t="s">
        <v>527</v>
      </c>
      <c r="B14" s="716">
        <f>SUM(H14+J14+L14+N14+P14+R14)</f>
        <v>0</v>
      </c>
      <c r="C14" s="453"/>
      <c r="D14" s="453"/>
      <c r="E14" s="453">
        <f>SUM(I14+K14+M14+O14+Q14+S14)</f>
        <v>0</v>
      </c>
      <c r="F14" s="453">
        <v>0</v>
      </c>
      <c r="G14" s="453">
        <v>0</v>
      </c>
      <c r="H14" s="717">
        <v>0</v>
      </c>
      <c r="I14" s="717">
        <v>0</v>
      </c>
      <c r="J14" s="717">
        <v>0</v>
      </c>
      <c r="K14" s="717">
        <v>0</v>
      </c>
      <c r="L14" s="717">
        <v>0</v>
      </c>
      <c r="M14" s="717">
        <v>0</v>
      </c>
      <c r="N14" s="717">
        <v>0</v>
      </c>
      <c r="O14" s="717">
        <v>0</v>
      </c>
      <c r="P14" s="717">
        <v>0</v>
      </c>
      <c r="Q14" s="717">
        <v>0</v>
      </c>
      <c r="R14" s="717">
        <v>0</v>
      </c>
      <c r="S14" s="717">
        <v>0</v>
      </c>
      <c r="T14" s="453">
        <f>Z14+AB14+AD14+AF14+AH14+AJ14+AL14+AR14+AP14+AN14</f>
        <v>119</v>
      </c>
      <c r="U14" s="453">
        <v>68</v>
      </c>
      <c r="V14" s="453">
        <v>51</v>
      </c>
      <c r="W14" s="453">
        <f>AA14+AC14+AE14+AG14+AI14+AK14+AM14+AS14+AQ14+AO14</f>
        <v>0</v>
      </c>
      <c r="X14" s="453">
        <v>0</v>
      </c>
      <c r="Y14" s="453">
        <v>0</v>
      </c>
      <c r="Z14" s="717">
        <v>0</v>
      </c>
      <c r="AA14" s="717">
        <v>0</v>
      </c>
      <c r="AB14" s="717">
        <v>0</v>
      </c>
      <c r="AC14" s="717">
        <v>0</v>
      </c>
      <c r="AD14" s="717">
        <v>0</v>
      </c>
      <c r="AE14" s="717">
        <v>0</v>
      </c>
      <c r="AF14" s="717">
        <v>0</v>
      </c>
      <c r="AG14" s="717">
        <v>0</v>
      </c>
      <c r="AH14" s="453">
        <v>27</v>
      </c>
      <c r="AI14" s="717">
        <v>0</v>
      </c>
      <c r="AJ14" s="453">
        <v>0</v>
      </c>
      <c r="AK14" s="717">
        <v>0</v>
      </c>
      <c r="AL14" s="717">
        <v>0</v>
      </c>
      <c r="AM14" s="717">
        <v>0</v>
      </c>
      <c r="AN14" s="453">
        <v>4</v>
      </c>
      <c r="AO14" s="717">
        <v>0</v>
      </c>
      <c r="AP14" s="717">
        <v>0</v>
      </c>
      <c r="AQ14" s="717">
        <v>0</v>
      </c>
      <c r="AR14" s="453">
        <v>88</v>
      </c>
      <c r="AS14" s="717">
        <v>0</v>
      </c>
      <c r="AT14" s="453">
        <f>AZ14+BB14+BD14+BF14+BH14+BJ14+BL14+BN14+BP14</f>
        <v>175</v>
      </c>
      <c r="AU14" s="453">
        <v>107</v>
      </c>
      <c r="AV14" s="453">
        <v>68</v>
      </c>
      <c r="AW14" s="453">
        <v>4</v>
      </c>
      <c r="AX14" s="453">
        <v>4</v>
      </c>
      <c r="AY14" s="453">
        <v>0</v>
      </c>
      <c r="AZ14" s="453">
        <v>0</v>
      </c>
      <c r="BA14" s="717">
        <v>0</v>
      </c>
      <c r="BB14" s="453">
        <v>158</v>
      </c>
      <c r="BC14" s="717">
        <v>4</v>
      </c>
      <c r="BD14" s="453">
        <v>0</v>
      </c>
      <c r="BE14" s="453">
        <v>0</v>
      </c>
      <c r="BF14" s="453">
        <v>2</v>
      </c>
      <c r="BG14" s="717">
        <v>0</v>
      </c>
      <c r="BH14" s="453">
        <v>9</v>
      </c>
      <c r="BI14" s="717">
        <v>0</v>
      </c>
      <c r="BJ14" s="717">
        <v>0</v>
      </c>
      <c r="BK14" s="717">
        <v>0</v>
      </c>
      <c r="BL14" s="717">
        <v>0</v>
      </c>
      <c r="BM14" s="717">
        <v>0</v>
      </c>
      <c r="BN14" s="453">
        <v>1</v>
      </c>
      <c r="BO14" s="717">
        <v>0</v>
      </c>
      <c r="BP14" s="453">
        <v>5</v>
      </c>
      <c r="BQ14" s="717" t="s">
        <v>227</v>
      </c>
      <c r="BR14" s="453">
        <v>0</v>
      </c>
      <c r="BS14" s="717">
        <v>0</v>
      </c>
    </row>
    <row r="15" spans="1:15" s="600" customFormat="1" ht="21.75" customHeight="1">
      <c r="A15" s="455" t="s">
        <v>147</v>
      </c>
      <c r="B15" s="496"/>
      <c r="C15" s="496"/>
      <c r="D15" s="496"/>
      <c r="E15" s="496"/>
      <c r="F15" s="496"/>
      <c r="G15" s="496"/>
      <c r="H15" s="496"/>
      <c r="I15" s="602"/>
      <c r="J15" s="602"/>
      <c r="K15" s="602"/>
      <c r="L15" s="602"/>
      <c r="M15" s="602"/>
      <c r="N15" s="602"/>
      <c r="O15" s="602"/>
    </row>
    <row r="16" spans="1:19" s="495" customFormat="1" ht="26.25" customHeight="1">
      <c r="A16" s="697" t="s">
        <v>653</v>
      </c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496"/>
      <c r="N16" s="496"/>
      <c r="O16" s="496"/>
      <c r="P16" s="496"/>
      <c r="Q16" s="496"/>
      <c r="R16" s="496"/>
      <c r="S16" s="496"/>
    </row>
    <row r="17" spans="1:19" s="495" customFormat="1" ht="26.25" customHeight="1">
      <c r="A17" s="580" t="s">
        <v>654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496"/>
      <c r="N17" s="496"/>
      <c r="O17" s="496"/>
      <c r="P17" s="496"/>
      <c r="Q17" s="496"/>
      <c r="R17" s="496"/>
      <c r="S17" s="496"/>
    </row>
  </sheetData>
  <sheetProtection/>
  <mergeCells count="43">
    <mergeCell ref="BP6:BQ7"/>
    <mergeCell ref="B7:D7"/>
    <mergeCell ref="E7:G7"/>
    <mergeCell ref="T7:V7"/>
    <mergeCell ref="W7:Y7"/>
    <mergeCell ref="AT7:AV7"/>
    <mergeCell ref="AW7:AY7"/>
    <mergeCell ref="AL6:AM7"/>
    <mergeCell ref="AN6:AO7"/>
    <mergeCell ref="AP6:AQ7"/>
    <mergeCell ref="A16:L16"/>
    <mergeCell ref="BJ6:BK7"/>
    <mergeCell ref="BN6:BO7"/>
    <mergeCell ref="BR5:BS7"/>
    <mergeCell ref="B6:G6"/>
    <mergeCell ref="H6:I7"/>
    <mergeCell ref="J6:K7"/>
    <mergeCell ref="L6:M7"/>
    <mergeCell ref="N6:O7"/>
    <mergeCell ref="P6:Q7"/>
    <mergeCell ref="R6:S7"/>
    <mergeCell ref="AZ6:BA7"/>
    <mergeCell ref="AT6:AY6"/>
    <mergeCell ref="Z6:AA7"/>
    <mergeCell ref="AB6:AC7"/>
    <mergeCell ref="AR6:AS7"/>
    <mergeCell ref="BB6:BC7"/>
    <mergeCell ref="BD6:BE7"/>
    <mergeCell ref="BP5:BQ5"/>
    <mergeCell ref="BF6:BG7"/>
    <mergeCell ref="BH6:BI7"/>
    <mergeCell ref="AH6:AI7"/>
    <mergeCell ref="AJ6:AK7"/>
    <mergeCell ref="A2:L2"/>
    <mergeCell ref="BL6:BM7"/>
    <mergeCell ref="AD6:AE7"/>
    <mergeCell ref="AF6:AG7"/>
    <mergeCell ref="T6:Y6"/>
    <mergeCell ref="A5:A8"/>
    <mergeCell ref="B5:S5"/>
    <mergeCell ref="T5:AE5"/>
    <mergeCell ref="AF5:AS5"/>
    <mergeCell ref="AT5:BE5"/>
  </mergeCells>
  <printOptions/>
  <pageMargins left="0.38" right="0.32" top="0.61" bottom="0.59" header="0.5" footer="0.5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J21" sqref="J21"/>
    </sheetView>
  </sheetViews>
  <sheetFormatPr defaultColWidth="8.88671875" defaultRowHeight="13.5"/>
  <cols>
    <col min="1" max="1" width="9.88671875" style="13" customWidth="1"/>
    <col min="2" max="2" width="7.3359375" style="13" customWidth="1"/>
    <col min="3" max="3" width="7.5546875" style="13" customWidth="1"/>
    <col min="4" max="4" width="7.10546875" style="13" customWidth="1"/>
    <col min="5" max="5" width="8.21484375" style="13" customWidth="1"/>
    <col min="6" max="6" width="8.3359375" style="13" customWidth="1"/>
    <col min="7" max="7" width="6.77734375" style="13" customWidth="1"/>
    <col min="8" max="8" width="7.77734375" style="13" customWidth="1"/>
    <col min="9" max="9" width="6.99609375" style="13" customWidth="1"/>
    <col min="10" max="10" width="7.5546875" style="13" customWidth="1"/>
    <col min="11" max="11" width="6.88671875" style="13" customWidth="1"/>
    <col min="12" max="12" width="12.5546875" style="13" customWidth="1"/>
    <col min="13" max="16384" width="8.88671875" style="13" customWidth="1"/>
  </cols>
  <sheetData>
    <row r="1" ht="16.5" customHeight="1"/>
    <row r="2" spans="1:6" s="15" customFormat="1" ht="19.5" customHeight="1">
      <c r="A2" s="342" t="s">
        <v>517</v>
      </c>
      <c r="B2" s="342"/>
      <c r="C2" s="342"/>
      <c r="D2" s="342"/>
      <c r="E2" s="342"/>
      <c r="F2" s="342"/>
    </row>
    <row r="3" s="15" customFormat="1" ht="19.5" customHeight="1">
      <c r="C3" s="31"/>
    </row>
    <row r="4" s="15" customFormat="1" ht="20.25" customHeight="1">
      <c r="A4" s="19" t="s">
        <v>526</v>
      </c>
    </row>
    <row r="5" spans="1:12" s="19" customFormat="1" ht="22.5" customHeight="1">
      <c r="A5" s="347" t="s">
        <v>146</v>
      </c>
      <c r="B5" s="383" t="s">
        <v>89</v>
      </c>
      <c r="C5" s="346"/>
      <c r="D5" s="346"/>
      <c r="E5" s="346" t="s">
        <v>90</v>
      </c>
      <c r="F5" s="346" t="s">
        <v>91</v>
      </c>
      <c r="G5" s="346" t="s">
        <v>92</v>
      </c>
      <c r="H5" s="346"/>
      <c r="I5" s="346"/>
      <c r="J5" s="346"/>
      <c r="K5" s="346" t="s">
        <v>93</v>
      </c>
      <c r="L5" s="346"/>
    </row>
    <row r="6" spans="1:12" s="19" customFormat="1" ht="22.5" customHeight="1">
      <c r="A6" s="347"/>
      <c r="B6" s="104"/>
      <c r="C6" s="346" t="s">
        <v>94</v>
      </c>
      <c r="D6" s="346" t="s">
        <v>68</v>
      </c>
      <c r="E6" s="346"/>
      <c r="F6" s="346"/>
      <c r="G6" s="383" t="s">
        <v>95</v>
      </c>
      <c r="H6" s="346"/>
      <c r="I6" s="383" t="s">
        <v>222</v>
      </c>
      <c r="J6" s="346"/>
      <c r="K6" s="346" t="s">
        <v>96</v>
      </c>
      <c r="L6" s="387" t="s">
        <v>656</v>
      </c>
    </row>
    <row r="7" spans="1:12" s="19" customFormat="1" ht="24" customHeight="1">
      <c r="A7" s="347"/>
      <c r="B7" s="105"/>
      <c r="C7" s="346"/>
      <c r="D7" s="346"/>
      <c r="E7" s="346"/>
      <c r="F7" s="346"/>
      <c r="G7" s="105"/>
      <c r="H7" s="34" t="s">
        <v>97</v>
      </c>
      <c r="I7" s="105"/>
      <c r="J7" s="34" t="s">
        <v>97</v>
      </c>
      <c r="K7" s="346"/>
      <c r="L7" s="384"/>
    </row>
    <row r="8" spans="1:13" s="19" customFormat="1" ht="27.75" customHeight="1">
      <c r="A8" s="40" t="s">
        <v>220</v>
      </c>
      <c r="B8" s="46">
        <v>95</v>
      </c>
      <c r="C8" s="46">
        <v>51</v>
      </c>
      <c r="D8" s="46">
        <v>44</v>
      </c>
      <c r="E8" s="46">
        <v>0</v>
      </c>
      <c r="F8" s="46">
        <v>2</v>
      </c>
      <c r="G8" s="46">
        <v>95</v>
      </c>
      <c r="H8" s="45">
        <v>0</v>
      </c>
      <c r="I8" s="107">
        <v>0</v>
      </c>
      <c r="J8" s="107">
        <v>0</v>
      </c>
      <c r="K8" s="107">
        <v>29</v>
      </c>
      <c r="L8" s="107">
        <v>66</v>
      </c>
      <c r="M8" s="47"/>
    </row>
    <row r="9" spans="1:13" s="18" customFormat="1" ht="27.75" customHeight="1">
      <c r="A9" s="40" t="s">
        <v>259</v>
      </c>
      <c r="B9" s="46">
        <v>89</v>
      </c>
      <c r="C9" s="46">
        <v>48</v>
      </c>
      <c r="D9" s="46">
        <v>41</v>
      </c>
      <c r="E9" s="46">
        <v>0</v>
      </c>
      <c r="F9" s="46">
        <v>2</v>
      </c>
      <c r="G9" s="46">
        <v>89</v>
      </c>
      <c r="H9" s="45">
        <v>0</v>
      </c>
      <c r="I9" s="107">
        <v>0</v>
      </c>
      <c r="J9" s="107">
        <v>0</v>
      </c>
      <c r="K9" s="107">
        <v>27</v>
      </c>
      <c r="L9" s="107">
        <v>62</v>
      </c>
      <c r="M9" s="52"/>
    </row>
    <row r="10" spans="1:13" s="18" customFormat="1" ht="27.75" customHeight="1">
      <c r="A10" s="40" t="s">
        <v>405</v>
      </c>
      <c r="B10" s="46">
        <v>88</v>
      </c>
      <c r="C10" s="46">
        <v>47</v>
      </c>
      <c r="D10" s="46">
        <v>41</v>
      </c>
      <c r="E10" s="106">
        <v>0</v>
      </c>
      <c r="F10" s="106">
        <v>0</v>
      </c>
      <c r="G10" s="46">
        <v>88</v>
      </c>
      <c r="H10" s="45">
        <v>0</v>
      </c>
      <c r="I10" s="107">
        <v>0</v>
      </c>
      <c r="J10" s="107">
        <v>0</v>
      </c>
      <c r="K10" s="107">
        <v>26</v>
      </c>
      <c r="L10" s="107">
        <v>62</v>
      </c>
      <c r="M10" s="52"/>
    </row>
    <row r="11" spans="1:13" s="18" customFormat="1" ht="27.75" customHeight="1">
      <c r="A11" s="40" t="s">
        <v>429</v>
      </c>
      <c r="B11" s="46">
        <v>87</v>
      </c>
      <c r="C11" s="46">
        <v>47</v>
      </c>
      <c r="D11" s="46">
        <v>40</v>
      </c>
      <c r="E11" s="106">
        <v>0</v>
      </c>
      <c r="F11" s="106">
        <v>0</v>
      </c>
      <c r="G11" s="46">
        <v>87</v>
      </c>
      <c r="H11" s="45">
        <v>0</v>
      </c>
      <c r="I11" s="107">
        <v>0</v>
      </c>
      <c r="J11" s="107">
        <v>0</v>
      </c>
      <c r="K11" s="107">
        <v>24</v>
      </c>
      <c r="L11" s="107">
        <v>63</v>
      </c>
      <c r="M11" s="52"/>
    </row>
    <row r="12" spans="1:13" s="18" customFormat="1" ht="27.75" customHeight="1">
      <c r="A12" s="40" t="s">
        <v>443</v>
      </c>
      <c r="B12" s="46">
        <v>85</v>
      </c>
      <c r="C12" s="46">
        <v>45</v>
      </c>
      <c r="D12" s="46">
        <v>40</v>
      </c>
      <c r="E12" s="44">
        <v>0</v>
      </c>
      <c r="F12" s="44">
        <v>0</v>
      </c>
      <c r="G12" s="46">
        <v>85</v>
      </c>
      <c r="H12" s="45">
        <v>0</v>
      </c>
      <c r="I12" s="107">
        <v>0</v>
      </c>
      <c r="J12" s="107">
        <v>0</v>
      </c>
      <c r="K12" s="107">
        <v>23</v>
      </c>
      <c r="L12" s="107">
        <v>62</v>
      </c>
      <c r="M12" s="52"/>
    </row>
    <row r="13" spans="1:13" s="18" customFormat="1" ht="27.75" customHeight="1">
      <c r="A13" s="250" t="s">
        <v>528</v>
      </c>
      <c r="B13" s="263">
        <v>85</v>
      </c>
      <c r="C13" s="263">
        <v>45</v>
      </c>
      <c r="D13" s="263">
        <v>40</v>
      </c>
      <c r="E13" s="264">
        <v>0</v>
      </c>
      <c r="F13" s="264">
        <v>0</v>
      </c>
      <c r="G13" s="263">
        <v>85</v>
      </c>
      <c r="H13" s="265">
        <v>0</v>
      </c>
      <c r="I13" s="266">
        <v>0</v>
      </c>
      <c r="J13" s="266">
        <v>0</v>
      </c>
      <c r="K13" s="266">
        <v>23</v>
      </c>
      <c r="L13" s="266">
        <v>62</v>
      </c>
      <c r="M13" s="52"/>
    </row>
    <row r="14" spans="1:8" s="329" customFormat="1" ht="17.25" customHeight="1">
      <c r="A14" s="330" t="s">
        <v>655</v>
      </c>
      <c r="H14" s="331"/>
    </row>
    <row r="15" spans="2:12" ht="14.25">
      <c r="B15" s="137"/>
      <c r="C15" s="130"/>
      <c r="D15" s="130"/>
      <c r="E15" s="130"/>
      <c r="F15" s="130"/>
      <c r="G15" s="131"/>
      <c r="H15" s="132"/>
      <c r="I15" s="133"/>
      <c r="J15" s="132"/>
      <c r="K15" s="131"/>
      <c r="L15" s="131"/>
    </row>
  </sheetData>
  <sheetProtection/>
  <mergeCells count="13">
    <mergeCell ref="L6:L7"/>
    <mergeCell ref="I6:J6"/>
    <mergeCell ref="G6:H6"/>
    <mergeCell ref="G5:J5"/>
    <mergeCell ref="K5:L5"/>
    <mergeCell ref="K6:K7"/>
    <mergeCell ref="A2:F2"/>
    <mergeCell ref="A5:A7"/>
    <mergeCell ref="E5:E7"/>
    <mergeCell ref="F5:F7"/>
    <mergeCell ref="D6:D7"/>
    <mergeCell ref="C6:C7"/>
    <mergeCell ref="B5:D5"/>
  </mergeCells>
  <printOptions/>
  <pageMargins left="1.21" right="0.86" top="1" bottom="0.48" header="0.5" footer="0.5"/>
  <pageSetup horizontalDpi="300" verticalDpi="300" orientation="landscape" pageOrder="overThenDown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G17" sqref="G17"/>
    </sheetView>
  </sheetViews>
  <sheetFormatPr defaultColWidth="5.77734375" defaultRowHeight="13.5"/>
  <cols>
    <col min="1" max="1" width="8.21484375" style="25" customWidth="1"/>
    <col min="2" max="10" width="7.77734375" style="25" customWidth="1"/>
    <col min="11" max="11" width="8.5546875" style="25" customWidth="1"/>
    <col min="12" max="12" width="7.77734375" style="25" customWidth="1"/>
    <col min="13" max="13" width="9.21484375" style="25" customWidth="1"/>
    <col min="14" max="23" width="7.77734375" style="25" customWidth="1"/>
    <col min="24" max="16384" width="5.77734375" style="13" customWidth="1"/>
  </cols>
  <sheetData>
    <row r="1" ht="15" customHeight="1"/>
    <row r="2" spans="1:23" s="19" customFormat="1" ht="19.5" customHeight="1">
      <c r="A2" s="400" t="s">
        <v>518</v>
      </c>
      <c r="B2" s="400"/>
      <c r="C2" s="400"/>
      <c r="D2" s="400"/>
      <c r="E2" s="400"/>
      <c r="F2" s="400"/>
      <c r="G2" s="400"/>
      <c r="H2" s="400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19" customFormat="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5" customFormat="1" ht="19.5" customHeight="1">
      <c r="A4" s="4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19" customFormat="1" ht="24" customHeight="1">
      <c r="A5" s="347" t="s">
        <v>158</v>
      </c>
      <c r="B5" s="345" t="s">
        <v>159</v>
      </c>
      <c r="C5" s="352"/>
      <c r="D5" s="352"/>
      <c r="E5" s="352"/>
      <c r="F5" s="352"/>
      <c r="G5" s="352"/>
      <c r="H5" s="352"/>
      <c r="I5" s="398"/>
      <c r="J5" s="345" t="s">
        <v>160</v>
      </c>
      <c r="K5" s="352"/>
      <c r="L5" s="352"/>
      <c r="M5" s="398"/>
      <c r="N5" s="345" t="s">
        <v>161</v>
      </c>
      <c r="O5" s="352"/>
      <c r="P5" s="398"/>
      <c r="Q5" s="345" t="s">
        <v>162</v>
      </c>
      <c r="R5" s="352"/>
      <c r="S5" s="352"/>
      <c r="T5" s="352"/>
      <c r="U5" s="352"/>
      <c r="V5" s="352"/>
      <c r="W5" s="352"/>
    </row>
    <row r="6" spans="1:23" s="19" customFormat="1" ht="24" customHeight="1">
      <c r="A6" s="347"/>
      <c r="B6" s="383" t="s">
        <v>78</v>
      </c>
      <c r="C6" s="383" t="s">
        <v>163</v>
      </c>
      <c r="D6" s="383" t="s">
        <v>164</v>
      </c>
      <c r="E6" s="387" t="s">
        <v>165</v>
      </c>
      <c r="F6" s="387" t="s">
        <v>166</v>
      </c>
      <c r="G6" s="383" t="s">
        <v>167</v>
      </c>
      <c r="H6" s="387" t="s">
        <v>297</v>
      </c>
      <c r="I6" s="383" t="s">
        <v>81</v>
      </c>
      <c r="J6" s="381" t="s">
        <v>78</v>
      </c>
      <c r="K6" s="401" t="s">
        <v>168</v>
      </c>
      <c r="L6" s="402"/>
      <c r="M6" s="403"/>
      <c r="N6" s="401" t="s">
        <v>169</v>
      </c>
      <c r="O6" s="402"/>
      <c r="P6" s="403"/>
      <c r="Q6" s="401" t="s">
        <v>170</v>
      </c>
      <c r="R6" s="402"/>
      <c r="S6" s="403"/>
      <c r="T6" s="401" t="s">
        <v>171</v>
      </c>
      <c r="U6" s="402"/>
      <c r="V6" s="403"/>
      <c r="W6" s="381" t="s">
        <v>76</v>
      </c>
    </row>
    <row r="7" spans="1:23" s="19" customFormat="1" ht="30.75" customHeight="1">
      <c r="A7" s="347"/>
      <c r="B7" s="384"/>
      <c r="C7" s="384"/>
      <c r="D7" s="384"/>
      <c r="E7" s="388"/>
      <c r="F7" s="388"/>
      <c r="G7" s="384"/>
      <c r="H7" s="384"/>
      <c r="I7" s="384"/>
      <c r="J7" s="382"/>
      <c r="K7" s="97"/>
      <c r="L7" s="38" t="s">
        <v>172</v>
      </c>
      <c r="M7" s="34" t="s">
        <v>212</v>
      </c>
      <c r="N7" s="97"/>
      <c r="O7" s="38" t="s">
        <v>172</v>
      </c>
      <c r="P7" s="34" t="s">
        <v>173</v>
      </c>
      <c r="Q7" s="97"/>
      <c r="R7" s="34" t="s">
        <v>174</v>
      </c>
      <c r="S7" s="34" t="s">
        <v>175</v>
      </c>
      <c r="T7" s="97"/>
      <c r="U7" s="34" t="s">
        <v>176</v>
      </c>
      <c r="V7" s="34" t="s">
        <v>177</v>
      </c>
      <c r="W7" s="382"/>
    </row>
    <row r="8" spans="1:23" s="57" customFormat="1" ht="27" customHeight="1">
      <c r="A8" s="108" t="s">
        <v>220</v>
      </c>
      <c r="B8" s="120">
        <v>1148</v>
      </c>
      <c r="C8" s="52">
        <v>897</v>
      </c>
      <c r="D8" s="52">
        <v>161</v>
      </c>
      <c r="E8" s="52">
        <v>24</v>
      </c>
      <c r="F8" s="52">
        <v>5</v>
      </c>
      <c r="G8" s="52">
        <v>59</v>
      </c>
      <c r="H8" s="52">
        <v>1</v>
      </c>
      <c r="I8" s="52">
        <v>1</v>
      </c>
      <c r="J8" s="52">
        <v>988</v>
      </c>
      <c r="K8" s="52">
        <v>79</v>
      </c>
      <c r="L8" s="52">
        <v>76</v>
      </c>
      <c r="M8" s="52">
        <v>3</v>
      </c>
      <c r="N8" s="52">
        <v>909</v>
      </c>
      <c r="O8" s="52">
        <v>909</v>
      </c>
      <c r="P8" s="52">
        <v>0</v>
      </c>
      <c r="Q8" s="52">
        <v>14039</v>
      </c>
      <c r="R8" s="52">
        <v>13544</v>
      </c>
      <c r="S8" s="52">
        <v>495</v>
      </c>
      <c r="T8" s="52">
        <v>47</v>
      </c>
      <c r="U8" s="52">
        <v>27</v>
      </c>
      <c r="V8" s="52">
        <v>20</v>
      </c>
      <c r="W8" s="52">
        <v>72</v>
      </c>
    </row>
    <row r="9" spans="1:23" s="147" customFormat="1" ht="27" customHeight="1">
      <c r="A9" s="108" t="s">
        <v>258</v>
      </c>
      <c r="B9" s="52">
        <v>1189</v>
      </c>
      <c r="C9" s="52">
        <v>981</v>
      </c>
      <c r="D9" s="52">
        <v>127</v>
      </c>
      <c r="E9" s="52">
        <v>10</v>
      </c>
      <c r="F9" s="52">
        <v>9</v>
      </c>
      <c r="G9" s="52">
        <v>61</v>
      </c>
      <c r="H9" s="52">
        <v>0</v>
      </c>
      <c r="I9" s="52">
        <v>1</v>
      </c>
      <c r="J9" s="52">
        <v>1015</v>
      </c>
      <c r="K9" s="52">
        <v>127</v>
      </c>
      <c r="L9" s="52">
        <v>118</v>
      </c>
      <c r="M9" s="52">
        <v>9</v>
      </c>
      <c r="N9" s="52">
        <v>888</v>
      </c>
      <c r="O9" s="52">
        <v>888</v>
      </c>
      <c r="P9" s="52">
        <v>0</v>
      </c>
      <c r="Q9" s="52">
        <v>14308</v>
      </c>
      <c r="R9" s="52">
        <v>13415</v>
      </c>
      <c r="S9" s="52">
        <v>893</v>
      </c>
      <c r="T9" s="52">
        <v>74</v>
      </c>
      <c r="U9" s="52">
        <v>25</v>
      </c>
      <c r="V9" s="52">
        <v>49</v>
      </c>
      <c r="W9" s="52">
        <v>40</v>
      </c>
    </row>
    <row r="10" spans="1:23" s="147" customFormat="1" ht="27" customHeight="1">
      <c r="A10" s="108" t="s">
        <v>405</v>
      </c>
      <c r="B10" s="52">
        <v>1212</v>
      </c>
      <c r="C10" s="52">
        <v>983</v>
      </c>
      <c r="D10" s="52">
        <v>108</v>
      </c>
      <c r="E10" s="52">
        <v>17</v>
      </c>
      <c r="F10" s="52">
        <v>18</v>
      </c>
      <c r="G10" s="52">
        <v>86</v>
      </c>
      <c r="H10" s="52" t="s">
        <v>407</v>
      </c>
      <c r="I10" s="52">
        <v>0</v>
      </c>
      <c r="J10" s="52">
        <v>910</v>
      </c>
      <c r="K10" s="52">
        <v>150</v>
      </c>
      <c r="L10" s="52">
        <v>150</v>
      </c>
      <c r="M10" s="52">
        <v>0</v>
      </c>
      <c r="N10" s="52">
        <v>760</v>
      </c>
      <c r="O10" s="52">
        <v>760</v>
      </c>
      <c r="P10" s="52">
        <v>0</v>
      </c>
      <c r="Q10" s="52">
        <v>14463</v>
      </c>
      <c r="R10" s="52">
        <v>14120</v>
      </c>
      <c r="S10" s="52">
        <v>343</v>
      </c>
      <c r="T10" s="52">
        <v>31</v>
      </c>
      <c r="U10" s="52">
        <v>7</v>
      </c>
      <c r="V10" s="52">
        <v>24</v>
      </c>
      <c r="W10" s="52">
        <v>37</v>
      </c>
    </row>
    <row r="11" spans="1:23" s="238" customFormat="1" ht="27" customHeight="1">
      <c r="A11" s="237" t="s">
        <v>494</v>
      </c>
      <c r="B11" s="236">
        <v>1050</v>
      </c>
      <c r="C11" s="236">
        <v>812</v>
      </c>
      <c r="D11" s="236">
        <v>118</v>
      </c>
      <c r="E11" s="236">
        <v>17</v>
      </c>
      <c r="F11" s="236">
        <v>22</v>
      </c>
      <c r="G11" s="236">
        <v>76</v>
      </c>
      <c r="H11" s="236" t="s">
        <v>407</v>
      </c>
      <c r="I11" s="236">
        <v>5</v>
      </c>
      <c r="J11" s="236">
        <v>954</v>
      </c>
      <c r="K11" s="236">
        <v>173</v>
      </c>
      <c r="L11" s="236">
        <v>173</v>
      </c>
      <c r="M11" s="236">
        <v>0</v>
      </c>
      <c r="N11" s="236">
        <v>781</v>
      </c>
      <c r="O11" s="236">
        <v>781</v>
      </c>
      <c r="P11" s="236">
        <v>0</v>
      </c>
      <c r="Q11" s="236">
        <v>13940</v>
      </c>
      <c r="R11" s="236">
        <v>13650</v>
      </c>
      <c r="S11" s="236">
        <v>290</v>
      </c>
      <c r="T11" s="236">
        <v>27</v>
      </c>
      <c r="U11" s="236">
        <v>15</v>
      </c>
      <c r="V11" s="236">
        <v>12</v>
      </c>
      <c r="W11" s="236">
        <v>74</v>
      </c>
    </row>
    <row r="12" spans="1:23" s="252" customFormat="1" ht="27" customHeight="1">
      <c r="A12" s="237" t="s">
        <v>443</v>
      </c>
      <c r="B12" s="52">
        <f>SUM(C12:I12)</f>
        <v>258</v>
      </c>
      <c r="C12" s="313">
        <v>200</v>
      </c>
      <c r="D12" s="313">
        <v>39</v>
      </c>
      <c r="E12" s="52" t="s">
        <v>407</v>
      </c>
      <c r="F12" s="313">
        <v>5</v>
      </c>
      <c r="G12" s="313">
        <v>10</v>
      </c>
      <c r="H12" s="52" t="s">
        <v>407</v>
      </c>
      <c r="I12" s="313">
        <v>4</v>
      </c>
      <c r="J12" s="200">
        <v>946</v>
      </c>
      <c r="K12" s="200">
        <v>111</v>
      </c>
      <c r="L12" s="200">
        <v>111</v>
      </c>
      <c r="M12" s="52">
        <v>0</v>
      </c>
      <c r="N12" s="200">
        <v>835</v>
      </c>
      <c r="O12" s="200">
        <v>835</v>
      </c>
      <c r="P12" s="52">
        <v>0</v>
      </c>
      <c r="Q12" s="52">
        <f>SUM(R12:S12)</f>
        <v>19046</v>
      </c>
      <c r="R12" s="52">
        <v>18040</v>
      </c>
      <c r="S12" s="52">
        <v>1006</v>
      </c>
      <c r="T12" s="52">
        <f>SUM(U12:V12)</f>
        <v>42</v>
      </c>
      <c r="U12" s="52">
        <v>12</v>
      </c>
      <c r="V12" s="52">
        <v>30</v>
      </c>
      <c r="W12" s="52">
        <v>26</v>
      </c>
    </row>
    <row r="13" spans="1:23" s="57" customFormat="1" ht="27" customHeight="1">
      <c r="A13" s="267" t="s">
        <v>528</v>
      </c>
      <c r="B13" s="74">
        <f>SUM(C13:I13)</f>
        <v>215</v>
      </c>
      <c r="C13" s="74">
        <v>158</v>
      </c>
      <c r="D13" s="74">
        <v>27</v>
      </c>
      <c r="E13" s="74">
        <v>1</v>
      </c>
      <c r="F13" s="74">
        <v>9</v>
      </c>
      <c r="G13" s="74">
        <v>20</v>
      </c>
      <c r="H13" s="74">
        <v>0</v>
      </c>
      <c r="I13" s="74">
        <v>0</v>
      </c>
      <c r="J13" s="74">
        <f>K13+N13</f>
        <v>991</v>
      </c>
      <c r="K13" s="74">
        <f>SUM(L13:M13)</f>
        <v>218</v>
      </c>
      <c r="L13" s="74">
        <v>218</v>
      </c>
      <c r="M13" s="74">
        <v>0</v>
      </c>
      <c r="N13" s="74">
        <f>SUM(O13:P13)</f>
        <v>773</v>
      </c>
      <c r="O13" s="74">
        <v>773</v>
      </c>
      <c r="P13" s="74">
        <v>0</v>
      </c>
      <c r="Q13" s="74">
        <f>SUM(R13:S13)</f>
        <v>17515</v>
      </c>
      <c r="R13" s="74">
        <v>16927</v>
      </c>
      <c r="S13" s="74">
        <v>588</v>
      </c>
      <c r="T13" s="74">
        <f>SUM(U13:V13)</f>
        <v>17</v>
      </c>
      <c r="U13" s="74">
        <v>6</v>
      </c>
      <c r="V13" s="74">
        <v>11</v>
      </c>
      <c r="W13" s="74">
        <v>0</v>
      </c>
    </row>
    <row r="14" spans="1:8" s="2" customFormat="1" ht="19.5" customHeight="1">
      <c r="A14" s="1" t="s">
        <v>147</v>
      </c>
      <c r="B14" s="1"/>
      <c r="H14" s="93"/>
    </row>
    <row r="15" spans="1:23" s="19" customFormat="1" ht="19.5" customHeight="1">
      <c r="A15" s="399" t="s">
        <v>213</v>
      </c>
      <c r="B15" s="399"/>
      <c r="C15" s="39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3.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3.5">
      <c r="A17" s="5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13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3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13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3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13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3.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3.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13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3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3.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3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3.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3.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3.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</sheetData>
  <sheetProtection/>
  <mergeCells count="21">
    <mergeCell ref="Q5:W5"/>
    <mergeCell ref="B6:B7"/>
    <mergeCell ref="C6:C7"/>
    <mergeCell ref="D6:D7"/>
    <mergeCell ref="E6:E7"/>
    <mergeCell ref="K6:M6"/>
    <mergeCell ref="Q6:S6"/>
    <mergeCell ref="T6:V6"/>
    <mergeCell ref="W6:W7"/>
    <mergeCell ref="A2:H2"/>
    <mergeCell ref="A5:A7"/>
    <mergeCell ref="B5:I5"/>
    <mergeCell ref="J5:M5"/>
    <mergeCell ref="N5:P5"/>
    <mergeCell ref="N6:P6"/>
    <mergeCell ref="A15:C15"/>
    <mergeCell ref="F6:F7"/>
    <mergeCell ref="G6:G7"/>
    <mergeCell ref="H6:H7"/>
    <mergeCell ref="I6:I7"/>
    <mergeCell ref="J6:J7"/>
  </mergeCells>
  <printOptions/>
  <pageMargins left="0.41" right="0.16" top="0.61" bottom="0.7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I120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" width="10.77734375" style="77" customWidth="1"/>
    <col min="2" max="3" width="8.77734375" style="77" customWidth="1"/>
    <col min="4" max="4" width="8.88671875" style="77" customWidth="1"/>
    <col min="5" max="5" width="9.4453125" style="77" customWidth="1"/>
    <col min="6" max="6" width="8.88671875" style="77" customWidth="1"/>
    <col min="7" max="7" width="8.77734375" style="77" customWidth="1"/>
    <col min="8" max="9" width="8.88671875" style="77" customWidth="1"/>
    <col min="10" max="10" width="8.4453125" style="77" customWidth="1"/>
    <col min="11" max="16384" width="8.88671875" style="77" customWidth="1"/>
  </cols>
  <sheetData>
    <row r="2" spans="1:5" ht="28.5" customHeight="1">
      <c r="A2" s="138" t="s">
        <v>217</v>
      </c>
      <c r="B2" s="138"/>
      <c r="C2" s="138"/>
      <c r="D2" s="139"/>
      <c r="E2" s="139"/>
    </row>
    <row r="3" ht="15.75" customHeight="1"/>
    <row r="4" ht="21.75" customHeight="1">
      <c r="A4" s="77" t="s">
        <v>117</v>
      </c>
    </row>
    <row r="5" spans="1:11" ht="27.75" customHeight="1">
      <c r="A5" s="405" t="s">
        <v>146</v>
      </c>
      <c r="B5" s="407" t="s">
        <v>112</v>
      </c>
      <c r="C5" s="407"/>
      <c r="D5" s="407" t="s">
        <v>113</v>
      </c>
      <c r="E5" s="407"/>
      <c r="F5" s="407" t="s">
        <v>576</v>
      </c>
      <c r="G5" s="407"/>
      <c r="H5" s="246" t="s">
        <v>448</v>
      </c>
      <c r="I5" s="270"/>
      <c r="J5" s="346" t="s">
        <v>441</v>
      </c>
      <c r="K5" s="345"/>
    </row>
    <row r="6" spans="1:11" ht="27.75" customHeight="1">
      <c r="A6" s="406"/>
      <c r="B6" s="78" t="s">
        <v>115</v>
      </c>
      <c r="C6" s="78" t="s">
        <v>101</v>
      </c>
      <c r="D6" s="78" t="s">
        <v>114</v>
      </c>
      <c r="E6" s="78" t="s">
        <v>101</v>
      </c>
      <c r="F6" s="78" t="s">
        <v>224</v>
      </c>
      <c r="G6" s="78" t="s">
        <v>101</v>
      </c>
      <c r="H6" s="78" t="s">
        <v>223</v>
      </c>
      <c r="I6" s="79" t="s">
        <v>101</v>
      </c>
      <c r="J6" s="34" t="s">
        <v>114</v>
      </c>
      <c r="K6" s="35" t="s">
        <v>101</v>
      </c>
    </row>
    <row r="7" spans="1:59" ht="27" customHeight="1">
      <c r="A7" s="174" t="s">
        <v>220</v>
      </c>
      <c r="B7" s="175">
        <v>115</v>
      </c>
      <c r="C7" s="100">
        <v>5928</v>
      </c>
      <c r="D7" s="175">
        <v>950</v>
      </c>
      <c r="E7" s="240">
        <v>950</v>
      </c>
      <c r="F7" s="124">
        <v>24</v>
      </c>
      <c r="G7" s="100">
        <v>2743</v>
      </c>
      <c r="H7" s="247"/>
      <c r="I7" s="322"/>
      <c r="J7" s="124" t="s">
        <v>128</v>
      </c>
      <c r="K7" s="124" t="s">
        <v>128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</row>
    <row r="8" spans="1:59" s="190" customFormat="1" ht="27" customHeight="1">
      <c r="A8" s="174" t="s">
        <v>258</v>
      </c>
      <c r="B8" s="100">
        <v>129</v>
      </c>
      <c r="C8" s="100">
        <v>6279</v>
      </c>
      <c r="D8" s="175">
        <v>962</v>
      </c>
      <c r="E8" s="240">
        <v>962</v>
      </c>
      <c r="F8" s="124">
        <v>9</v>
      </c>
      <c r="G8" s="100">
        <v>2536</v>
      </c>
      <c r="H8" s="248"/>
      <c r="I8" s="323"/>
      <c r="J8" s="124" t="s">
        <v>128</v>
      </c>
      <c r="K8" s="124" t="s">
        <v>128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</row>
    <row r="9" spans="1:59" s="190" customFormat="1" ht="27" customHeight="1">
      <c r="A9" s="174" t="s">
        <v>405</v>
      </c>
      <c r="B9" s="100">
        <v>121</v>
      </c>
      <c r="C9" s="100">
        <v>4640</v>
      </c>
      <c r="D9" s="175">
        <v>1151</v>
      </c>
      <c r="E9" s="240">
        <v>1151</v>
      </c>
      <c r="F9" s="124">
        <v>24</v>
      </c>
      <c r="G9" s="100">
        <v>1856</v>
      </c>
      <c r="H9" s="248"/>
      <c r="I9" s="323"/>
      <c r="J9" s="124" t="s">
        <v>128</v>
      </c>
      <c r="K9" s="124" t="s">
        <v>128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</row>
    <row r="10" spans="1:59" s="18" customFormat="1" ht="27" customHeight="1">
      <c r="A10" s="40" t="s">
        <v>427</v>
      </c>
      <c r="B10" s="52">
        <v>163</v>
      </c>
      <c r="C10" s="52">
        <v>5202</v>
      </c>
      <c r="D10" s="120">
        <v>2997</v>
      </c>
      <c r="E10" s="177">
        <v>2997</v>
      </c>
      <c r="F10" s="54">
        <v>35</v>
      </c>
      <c r="G10" s="52">
        <v>2290</v>
      </c>
      <c r="H10" s="249"/>
      <c r="I10" s="324"/>
      <c r="J10" s="52">
        <v>196</v>
      </c>
      <c r="K10" s="52">
        <v>115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18" customFormat="1" ht="27" customHeight="1">
      <c r="A11" s="40" t="s">
        <v>443</v>
      </c>
      <c r="B11" s="100">
        <v>264</v>
      </c>
      <c r="C11" s="100">
        <v>7708</v>
      </c>
      <c r="D11" s="175">
        <v>2264</v>
      </c>
      <c r="E11" s="240">
        <v>2264</v>
      </c>
      <c r="F11" s="100">
        <v>25</v>
      </c>
      <c r="G11" s="100">
        <v>3474</v>
      </c>
      <c r="H11" s="175">
        <v>8716</v>
      </c>
      <c r="I11" s="240">
        <v>4358</v>
      </c>
      <c r="J11" s="124">
        <v>142</v>
      </c>
      <c r="K11" s="100">
        <v>88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61" ht="26.25" customHeight="1">
      <c r="A12" s="250" t="s">
        <v>528</v>
      </c>
      <c r="B12" s="268">
        <v>255</v>
      </c>
      <c r="C12" s="268">
        <v>7603</v>
      </c>
      <c r="D12" s="320">
        <v>2578</v>
      </c>
      <c r="E12" s="321">
        <v>2578</v>
      </c>
      <c r="F12" s="268">
        <v>50</v>
      </c>
      <c r="G12" s="268">
        <v>7247</v>
      </c>
      <c r="H12" s="320">
        <v>6368</v>
      </c>
      <c r="I12" s="321">
        <v>3184</v>
      </c>
      <c r="J12" s="269">
        <v>151</v>
      </c>
      <c r="K12" s="268">
        <v>112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spans="1:59" ht="17.25" customHeight="1">
      <c r="A13" s="404" t="s">
        <v>178</v>
      </c>
      <c r="B13" s="404"/>
      <c r="C13" s="92"/>
      <c r="D13" s="92"/>
      <c r="E13" s="92"/>
      <c r="F13" s="92"/>
      <c r="G13" s="92"/>
      <c r="H13" s="86"/>
      <c r="I13" s="86"/>
      <c r="J13" s="92"/>
      <c r="K13" s="92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1:59" ht="18" customHeight="1">
      <c r="A14" s="77" t="s">
        <v>116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2:59" ht="13.5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spans="2:59" ht="13.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2:59" ht="13.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</row>
    <row r="18" spans="2:59" ht="13.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</row>
    <row r="19" spans="2:59" ht="13.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</row>
    <row r="20" spans="2:59" ht="13.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</row>
    <row r="21" spans="2:59" ht="13.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</row>
    <row r="22" spans="2:59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</row>
    <row r="23" spans="2:59" ht="13.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</row>
    <row r="24" spans="2:59" ht="13.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spans="2:59" ht="13.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</row>
    <row r="26" spans="2:59" ht="13.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</row>
    <row r="27" spans="2:59" ht="13.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</row>
    <row r="28" spans="2:59" ht="13.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spans="2:59" ht="13.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2:59" ht="13.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</row>
    <row r="31" spans="2:59" ht="13.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</row>
    <row r="32" spans="2:59" ht="13.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</row>
    <row r="33" spans="2:59" ht="13.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</row>
    <row r="34" spans="2:59" ht="13.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</row>
    <row r="35" spans="2:59" ht="13.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</row>
    <row r="36" spans="2:59" ht="13.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</row>
    <row r="37" spans="2:59" ht="13.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</row>
    <row r="38" spans="2:59" ht="13.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</row>
    <row r="39" spans="2:59" ht="13.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</row>
    <row r="40" spans="2:59" ht="13.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</row>
    <row r="41" spans="2:59" ht="13.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</row>
    <row r="42" spans="2:59" ht="13.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</row>
    <row r="43" spans="2:59" ht="13.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</row>
    <row r="44" spans="2:59" ht="13.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</row>
    <row r="45" spans="2:59" ht="13.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</row>
    <row r="46" spans="2:59" ht="13.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2:59" ht="13.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</row>
    <row r="48" spans="2:59" ht="13.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</row>
    <row r="49" spans="2:59" ht="13.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</row>
    <row r="50" spans="2:59" ht="13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</row>
    <row r="51" spans="2:59" ht="13.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</row>
    <row r="52" spans="2:59" ht="13.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</row>
    <row r="53" spans="2:59" ht="13.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</row>
    <row r="54" spans="2:59" ht="13.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</row>
    <row r="55" spans="2:59" ht="13.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2:59" ht="13.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</row>
    <row r="57" spans="2:59" ht="13.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</row>
    <row r="58" spans="2:59" ht="13.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2:59" ht="13.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</row>
    <row r="60" spans="2:59" ht="13.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</row>
    <row r="61" spans="2:59" ht="13.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</row>
    <row r="62" spans="2:59" ht="13.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</row>
    <row r="63" spans="2:59" ht="13.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</row>
    <row r="64" spans="2:59" ht="13.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</row>
    <row r="65" spans="2:59" ht="13.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</row>
    <row r="66" spans="2:59" ht="13.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</row>
    <row r="67" spans="2:59" ht="13.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2:59" ht="13.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</row>
    <row r="69" spans="2:59" ht="13.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</row>
    <row r="70" spans="2:59" ht="13.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</row>
    <row r="71" spans="2:59" ht="13.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</row>
    <row r="72" spans="2:59" ht="13.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</row>
    <row r="73" spans="2:59" ht="13.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</row>
    <row r="74" spans="2:59" ht="13.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</row>
    <row r="75" spans="2:59" ht="13.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2:59" ht="13.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2:59" ht="13.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</row>
    <row r="78" spans="2:59" ht="13.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</row>
    <row r="79" spans="2:59" ht="13.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</row>
    <row r="80" spans="2:59" ht="13.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  <row r="81" spans="2:59" ht="13.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2:59" ht="13.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2:59" ht="13.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2:59" ht="13.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</row>
    <row r="85" spans="2:59" ht="13.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</row>
    <row r="86" spans="2:59" ht="13.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</row>
    <row r="87" spans="2:59" ht="13.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</row>
    <row r="88" spans="2:59" ht="13.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</row>
    <row r="89" spans="2:59" ht="13.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2:59" ht="13.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2:59" ht="13.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</row>
    <row r="92" spans="2:59" ht="13.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</row>
    <row r="93" spans="2:59" ht="13.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</row>
    <row r="94" spans="2:59" ht="13.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</row>
    <row r="95" spans="2:59" ht="13.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</row>
    <row r="96" spans="2:59" ht="13.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2:59" ht="13.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</row>
    <row r="98" spans="2:59" ht="13.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</row>
    <row r="99" spans="2:59" ht="13.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</row>
    <row r="100" spans="2:59" ht="13.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2:59" ht="13.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</row>
    <row r="102" spans="2:59" ht="13.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</row>
    <row r="103" spans="2:59" ht="13.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</row>
    <row r="104" spans="2:59" ht="13.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</row>
    <row r="105" spans="2:59" ht="13.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</row>
    <row r="106" spans="2:59" ht="13.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</row>
    <row r="107" spans="2:59" ht="13.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</row>
    <row r="108" spans="2:59" ht="13.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</row>
    <row r="109" spans="2:59" ht="13.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</row>
    <row r="110" spans="2:59" ht="13.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</row>
    <row r="111" spans="2:59" ht="13.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</row>
    <row r="112" spans="2:59" ht="13.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</row>
    <row r="113" spans="2:59" ht="13.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</row>
    <row r="114" spans="2:59" ht="13.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</row>
    <row r="115" spans="2:59" ht="13.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</row>
    <row r="116" spans="2:59" ht="13.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</row>
    <row r="117" spans="2:59" ht="13.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</row>
    <row r="118" spans="2:59" ht="13.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</row>
    <row r="119" spans="2:59" ht="13.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</row>
    <row r="120" spans="2:59" ht="13.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</row>
  </sheetData>
  <sheetProtection/>
  <mergeCells count="6">
    <mergeCell ref="J5:K5"/>
    <mergeCell ref="A13:B13"/>
    <mergeCell ref="A5:A6"/>
    <mergeCell ref="B5:C5"/>
    <mergeCell ref="D5:E5"/>
    <mergeCell ref="F5:G5"/>
  </mergeCells>
  <printOptions/>
  <pageMargins left="0.75" right="0.33" top="0.76" bottom="0.51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C25" sqref="C25"/>
    </sheetView>
  </sheetViews>
  <sheetFormatPr defaultColWidth="8.88671875" defaultRowHeight="13.5"/>
  <cols>
    <col min="1" max="1" width="15.5546875" style="0" customWidth="1"/>
    <col min="2" max="2" width="18.3359375" style="0" customWidth="1"/>
    <col min="3" max="3" width="19.21484375" style="0" customWidth="1"/>
  </cols>
  <sheetData>
    <row r="1" s="13" customFormat="1" ht="15.75" customHeight="1"/>
    <row r="2" spans="1:3" s="13" customFormat="1" ht="22.5" customHeight="1">
      <c r="A2" s="342" t="s">
        <v>519</v>
      </c>
      <c r="B2" s="342"/>
      <c r="C2" s="342"/>
    </row>
    <row r="3" spans="1:3" s="13" customFormat="1" ht="16.5" customHeight="1">
      <c r="A3" s="43"/>
      <c r="B3" s="43"/>
      <c r="C3" s="43"/>
    </row>
    <row r="4" spans="1:3" s="41" customFormat="1" ht="22.5" customHeight="1">
      <c r="A4" s="143" t="s">
        <v>9</v>
      </c>
      <c r="B4" s="144"/>
      <c r="C4" s="144"/>
    </row>
    <row r="5" spans="1:3" s="41" customFormat="1" ht="22.5" customHeight="1">
      <c r="A5" s="408" t="s">
        <v>435</v>
      </c>
      <c r="B5" s="346" t="s">
        <v>436</v>
      </c>
      <c r="C5" s="345"/>
    </row>
    <row r="6" spans="1:3" s="41" customFormat="1" ht="24" customHeight="1">
      <c r="A6" s="386"/>
      <c r="B6" s="34" t="s">
        <v>225</v>
      </c>
      <c r="C6" s="35" t="s">
        <v>226</v>
      </c>
    </row>
    <row r="7" spans="1:3" s="14" customFormat="1" ht="27" customHeight="1">
      <c r="A7" s="40" t="s">
        <v>437</v>
      </c>
      <c r="B7" s="241">
        <v>771</v>
      </c>
      <c r="C7" s="120">
        <v>2689</v>
      </c>
    </row>
    <row r="8" spans="1:3" s="14" customFormat="1" ht="27" customHeight="1">
      <c r="A8" s="40" t="s">
        <v>438</v>
      </c>
      <c r="B8" s="241">
        <v>852</v>
      </c>
      <c r="C8" s="120">
        <v>1614</v>
      </c>
    </row>
    <row r="9" spans="1:3" s="14" customFormat="1" ht="27" customHeight="1">
      <c r="A9" s="40" t="s">
        <v>439</v>
      </c>
      <c r="B9" s="241">
        <v>864</v>
      </c>
      <c r="C9" s="120">
        <v>1655</v>
      </c>
    </row>
    <row r="10" spans="1:3" s="14" customFormat="1" ht="27" customHeight="1">
      <c r="A10" s="40" t="s">
        <v>442</v>
      </c>
      <c r="B10" s="242">
        <v>915</v>
      </c>
      <c r="C10" s="271">
        <v>1483</v>
      </c>
    </row>
    <row r="11" spans="1:3" s="14" customFormat="1" ht="27" customHeight="1">
      <c r="A11" s="40" t="s">
        <v>443</v>
      </c>
      <c r="B11" s="271">
        <v>946</v>
      </c>
      <c r="C11" s="271">
        <v>1539</v>
      </c>
    </row>
    <row r="12" spans="1:3" s="14" customFormat="1" ht="27" customHeight="1">
      <c r="A12" s="250" t="s">
        <v>528</v>
      </c>
      <c r="B12" s="272">
        <v>924</v>
      </c>
      <c r="C12" s="272">
        <v>1386</v>
      </c>
    </row>
    <row r="13" spans="1:2" ht="13.5">
      <c r="A13" s="404" t="s">
        <v>440</v>
      </c>
      <c r="B13" s="404"/>
    </row>
    <row r="14" spans="1:2" ht="13.5">
      <c r="A14" s="404" t="s">
        <v>495</v>
      </c>
      <c r="B14" s="404"/>
    </row>
  </sheetData>
  <sheetProtection/>
  <mergeCells count="5">
    <mergeCell ref="A2:C2"/>
    <mergeCell ref="A5:A6"/>
    <mergeCell ref="B5:C5"/>
    <mergeCell ref="A13:B13"/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6384" width="8.88671875" style="520" customWidth="1"/>
  </cols>
  <sheetData>
    <row r="1" spans="7:14" s="494" customFormat="1" ht="19.5" customHeight="1">
      <c r="G1" s="445"/>
      <c r="H1" s="438"/>
      <c r="I1" s="439"/>
      <c r="J1" s="445"/>
      <c r="K1" s="439"/>
      <c r="L1" s="445"/>
      <c r="M1" s="439"/>
      <c r="N1" s="445"/>
    </row>
    <row r="2" spans="1:14" s="494" customFormat="1" ht="22.5" customHeight="1">
      <c r="A2" s="673" t="s">
        <v>520</v>
      </c>
      <c r="B2" s="673"/>
      <c r="C2" s="673"/>
      <c r="D2" s="673"/>
      <c r="E2" s="673"/>
      <c r="F2" s="673"/>
      <c r="G2" s="445"/>
      <c r="H2" s="438"/>
      <c r="I2" s="439"/>
      <c r="J2" s="445"/>
      <c r="K2" s="439"/>
      <c r="L2" s="445"/>
      <c r="M2" s="439"/>
      <c r="N2" s="445"/>
    </row>
    <row r="3" spans="1:14" s="494" customFormat="1" ht="18.75" customHeight="1">
      <c r="A3" s="439"/>
      <c r="B3" s="445"/>
      <c r="C3" s="439"/>
      <c r="D3" s="445"/>
      <c r="E3" s="445"/>
      <c r="F3" s="439"/>
      <c r="G3" s="445"/>
      <c r="H3" s="439"/>
      <c r="I3" s="439"/>
      <c r="J3" s="445"/>
      <c r="K3" s="439"/>
      <c r="L3" s="445"/>
      <c r="M3" s="439"/>
      <c r="N3" s="445"/>
    </row>
    <row r="4" spans="1:14" s="494" customFormat="1" ht="27.75" customHeight="1">
      <c r="A4" s="438" t="s">
        <v>241</v>
      </c>
      <c r="B4" s="445"/>
      <c r="C4" s="439"/>
      <c r="D4" s="445"/>
      <c r="E4" s="445"/>
      <c r="F4" s="438" t="s">
        <v>0</v>
      </c>
      <c r="G4" s="445"/>
      <c r="H4" s="438" t="s">
        <v>0</v>
      </c>
      <c r="I4" s="439"/>
      <c r="J4" s="445"/>
      <c r="K4" s="439"/>
      <c r="L4" s="445"/>
      <c r="M4" s="439"/>
      <c r="N4" s="445"/>
    </row>
    <row r="5" spans="1:12" s="674" customFormat="1" ht="21.75" customHeight="1">
      <c r="A5" s="442" t="s">
        <v>251</v>
      </c>
      <c r="B5" s="503" t="s">
        <v>242</v>
      </c>
      <c r="C5" s="443" t="s">
        <v>243</v>
      </c>
      <c r="D5" s="443"/>
      <c r="E5" s="443"/>
      <c r="F5" s="443"/>
      <c r="G5" s="443" t="s">
        <v>749</v>
      </c>
      <c r="H5" s="443"/>
      <c r="I5" s="443"/>
      <c r="J5" s="444"/>
      <c r="K5" s="443" t="s">
        <v>244</v>
      </c>
      <c r="L5" s="444"/>
    </row>
    <row r="6" spans="1:12" s="674" customFormat="1" ht="21.75" customHeight="1">
      <c r="A6" s="442"/>
      <c r="B6" s="675"/>
      <c r="C6" s="443" t="s">
        <v>245</v>
      </c>
      <c r="D6" s="503" t="s">
        <v>246</v>
      </c>
      <c r="E6" s="443"/>
      <c r="F6" s="443"/>
      <c r="G6" s="442" t="s">
        <v>245</v>
      </c>
      <c r="H6" s="503" t="s">
        <v>246</v>
      </c>
      <c r="I6" s="443"/>
      <c r="J6" s="444"/>
      <c r="K6" s="443" t="s">
        <v>247</v>
      </c>
      <c r="L6" s="444" t="s">
        <v>750</v>
      </c>
    </row>
    <row r="7" spans="1:12" s="674" customFormat="1" ht="21.75" customHeight="1">
      <c r="A7" s="442"/>
      <c r="B7" s="501"/>
      <c r="C7" s="443"/>
      <c r="D7" s="507"/>
      <c r="E7" s="446" t="s">
        <v>248</v>
      </c>
      <c r="F7" s="446" t="s">
        <v>249</v>
      </c>
      <c r="G7" s="442"/>
      <c r="H7" s="507"/>
      <c r="I7" s="446" t="s">
        <v>248</v>
      </c>
      <c r="J7" s="447" t="s">
        <v>249</v>
      </c>
      <c r="K7" s="443"/>
      <c r="L7" s="444"/>
    </row>
    <row r="8" spans="1:19" s="436" customFormat="1" ht="24.75" customHeight="1">
      <c r="A8" s="448" t="s">
        <v>220</v>
      </c>
      <c r="B8" s="676">
        <f>D8+H8+L8</f>
        <v>160283</v>
      </c>
      <c r="C8" s="677">
        <v>1857</v>
      </c>
      <c r="D8" s="678">
        <f>SUM(E8:F8)</f>
        <v>67961</v>
      </c>
      <c r="E8" s="679">
        <v>27808</v>
      </c>
      <c r="F8" s="680">
        <v>40153</v>
      </c>
      <c r="G8" s="679">
        <v>55</v>
      </c>
      <c r="H8" s="679">
        <f>SUM(I8:J8)</f>
        <v>14780</v>
      </c>
      <c r="I8" s="681">
        <v>5035</v>
      </c>
      <c r="J8" s="679">
        <v>9745</v>
      </c>
      <c r="K8" s="682">
        <v>35482</v>
      </c>
      <c r="L8" s="681">
        <v>77542</v>
      </c>
      <c r="M8" s="679"/>
      <c r="N8" s="679"/>
      <c r="O8" s="683"/>
      <c r="P8" s="683"/>
      <c r="Q8" s="683"/>
      <c r="R8" s="683"/>
      <c r="S8" s="683"/>
    </row>
    <row r="9" spans="1:19" s="685" customFormat="1" ht="24.75" customHeight="1">
      <c r="A9" s="448" t="s">
        <v>258</v>
      </c>
      <c r="B9" s="676">
        <v>156593</v>
      </c>
      <c r="C9" s="677">
        <v>1978</v>
      </c>
      <c r="D9" s="678">
        <v>68740</v>
      </c>
      <c r="E9" s="679">
        <v>28231</v>
      </c>
      <c r="F9" s="680">
        <v>40509</v>
      </c>
      <c r="G9" s="679">
        <v>55</v>
      </c>
      <c r="H9" s="679">
        <v>14046</v>
      </c>
      <c r="I9" s="681">
        <v>4845</v>
      </c>
      <c r="J9" s="679">
        <v>9201</v>
      </c>
      <c r="K9" s="682">
        <v>34973</v>
      </c>
      <c r="L9" s="681">
        <v>73807</v>
      </c>
      <c r="M9" s="679"/>
      <c r="N9" s="679"/>
      <c r="O9" s="684"/>
      <c r="P9" s="684"/>
      <c r="Q9" s="684"/>
      <c r="R9" s="684"/>
      <c r="S9" s="684"/>
    </row>
    <row r="10" spans="1:19" s="685" customFormat="1" ht="24.75" customHeight="1">
      <c r="A10" s="448" t="s">
        <v>405</v>
      </c>
      <c r="B10" s="676">
        <v>151709</v>
      </c>
      <c r="C10" s="677">
        <v>2065</v>
      </c>
      <c r="D10" s="678">
        <v>68668</v>
      </c>
      <c r="E10" s="679">
        <v>28604</v>
      </c>
      <c r="F10" s="680">
        <v>40064</v>
      </c>
      <c r="G10" s="679">
        <v>55</v>
      </c>
      <c r="H10" s="679">
        <v>13064</v>
      </c>
      <c r="I10" s="681">
        <v>4621</v>
      </c>
      <c r="J10" s="679">
        <v>8443</v>
      </c>
      <c r="K10" s="682">
        <v>34800</v>
      </c>
      <c r="L10" s="681">
        <v>69977</v>
      </c>
      <c r="M10" s="679"/>
      <c r="N10" s="679"/>
      <c r="O10" s="684"/>
      <c r="P10" s="684"/>
      <c r="Q10" s="684"/>
      <c r="R10" s="684"/>
      <c r="S10" s="684"/>
    </row>
    <row r="11" spans="1:19" s="685" customFormat="1" ht="24.75" customHeight="1">
      <c r="A11" s="448" t="s">
        <v>427</v>
      </c>
      <c r="B11" s="676">
        <v>147562</v>
      </c>
      <c r="C11" s="677">
        <v>2138</v>
      </c>
      <c r="D11" s="678">
        <v>68548</v>
      </c>
      <c r="E11" s="679">
        <v>29187</v>
      </c>
      <c r="F11" s="680">
        <v>39361</v>
      </c>
      <c r="G11" s="679">
        <v>54</v>
      </c>
      <c r="H11" s="679">
        <v>12226</v>
      </c>
      <c r="I11" s="681">
        <v>4410</v>
      </c>
      <c r="J11" s="679">
        <v>7816</v>
      </c>
      <c r="K11" s="682">
        <v>34296</v>
      </c>
      <c r="L11" s="681">
        <v>66788</v>
      </c>
      <c r="M11" s="679"/>
      <c r="N11" s="679"/>
      <c r="O11" s="684"/>
      <c r="P11" s="684"/>
      <c r="Q11" s="684"/>
      <c r="R11" s="684"/>
      <c r="S11" s="684"/>
    </row>
    <row r="12" spans="1:19" s="685" customFormat="1" ht="24.75" customHeight="1">
      <c r="A12" s="448" t="s">
        <v>443</v>
      </c>
      <c r="B12" s="686">
        <f>D12+H12+L12</f>
        <v>157384</v>
      </c>
      <c r="C12" s="687">
        <v>2229</v>
      </c>
      <c r="D12" s="678">
        <f>SUM(E12:F12)</f>
        <v>79196</v>
      </c>
      <c r="E12" s="679">
        <v>30643</v>
      </c>
      <c r="F12" s="680">
        <v>48553</v>
      </c>
      <c r="G12" s="679">
        <v>55</v>
      </c>
      <c r="H12" s="679">
        <f>SUM(I12:J12)</f>
        <v>14152</v>
      </c>
      <c r="I12" s="681">
        <v>4322</v>
      </c>
      <c r="J12" s="688">
        <v>9830</v>
      </c>
      <c r="K12" s="682">
        <v>33834</v>
      </c>
      <c r="L12" s="681">
        <v>64036</v>
      </c>
      <c r="M12" s="679"/>
      <c r="N12" s="679"/>
      <c r="O12" s="684"/>
      <c r="P12" s="684"/>
      <c r="Q12" s="684"/>
      <c r="R12" s="684"/>
      <c r="S12" s="684"/>
    </row>
    <row r="13" spans="1:19" s="436" customFormat="1" ht="21" customHeight="1">
      <c r="A13" s="452" t="s">
        <v>527</v>
      </c>
      <c r="B13" s="689">
        <f>D13+H13+L13</f>
        <v>157178</v>
      </c>
      <c r="C13" s="690">
        <v>2327</v>
      </c>
      <c r="D13" s="691">
        <f>SUM(E13:F13)</f>
        <v>80673</v>
      </c>
      <c r="E13" s="513">
        <v>31853</v>
      </c>
      <c r="F13" s="692">
        <v>48820</v>
      </c>
      <c r="G13" s="513">
        <v>55</v>
      </c>
      <c r="H13" s="691">
        <f>SUM(I13:J13)</f>
        <v>14051</v>
      </c>
      <c r="I13" s="691">
        <v>4385</v>
      </c>
      <c r="J13" s="513">
        <v>9666</v>
      </c>
      <c r="K13" s="693">
        <v>33883</v>
      </c>
      <c r="L13" s="691">
        <v>62454</v>
      </c>
      <c r="N13" s="679"/>
      <c r="O13" s="683"/>
      <c r="P13" s="683"/>
      <c r="Q13" s="683"/>
      <c r="R13" s="683"/>
      <c r="S13" s="683"/>
    </row>
    <row r="14" spans="1:14" s="696" customFormat="1" ht="15" customHeight="1">
      <c r="A14" s="455" t="s">
        <v>657</v>
      </c>
      <c r="B14" s="694"/>
      <c r="C14" s="695"/>
      <c r="D14" s="694"/>
      <c r="E14" s="694"/>
      <c r="F14" s="695"/>
      <c r="G14" s="694"/>
      <c r="H14" s="695"/>
      <c r="I14" s="580"/>
      <c r="J14" s="695"/>
      <c r="K14" s="695"/>
      <c r="L14" s="694"/>
      <c r="M14" s="695"/>
      <c r="N14" s="694"/>
    </row>
    <row r="15" spans="1:14" s="696" customFormat="1" ht="15" customHeight="1">
      <c r="A15" s="455" t="s">
        <v>658</v>
      </c>
      <c r="B15" s="694"/>
      <c r="C15" s="695"/>
      <c r="D15" s="694"/>
      <c r="E15" s="694"/>
      <c r="F15" s="695"/>
      <c r="G15" s="694"/>
      <c r="H15" s="695"/>
      <c r="I15" s="580"/>
      <c r="J15" s="695"/>
      <c r="K15" s="695"/>
      <c r="L15" s="694"/>
      <c r="M15" s="695"/>
      <c r="N15" s="694"/>
    </row>
    <row r="16" spans="1:14" s="696" customFormat="1" ht="18" customHeight="1">
      <c r="A16" s="455" t="s">
        <v>250</v>
      </c>
      <c r="B16" s="694"/>
      <c r="C16" s="695"/>
      <c r="D16" s="694"/>
      <c r="E16" s="694"/>
      <c r="F16" s="695"/>
      <c r="G16" s="694"/>
      <c r="H16" s="695"/>
      <c r="I16" s="695"/>
      <c r="J16" s="694"/>
      <c r="K16" s="695"/>
      <c r="L16" s="694"/>
      <c r="M16" s="695"/>
      <c r="N16" s="694"/>
    </row>
    <row r="17" spans="1:14" s="696" customFormat="1" ht="18" customHeight="1">
      <c r="A17" s="697" t="s">
        <v>659</v>
      </c>
      <c r="B17" s="697"/>
      <c r="C17" s="697"/>
      <c r="D17" s="697"/>
      <c r="E17" s="694"/>
      <c r="F17" s="695"/>
      <c r="G17" s="694"/>
      <c r="H17" s="695"/>
      <c r="I17" s="695"/>
      <c r="J17" s="694"/>
      <c r="K17" s="695"/>
      <c r="L17" s="694"/>
      <c r="M17" s="695"/>
      <c r="N17" s="694"/>
    </row>
  </sheetData>
  <sheetProtection/>
  <mergeCells count="13">
    <mergeCell ref="G6:G7"/>
    <mergeCell ref="H6:J6"/>
    <mergeCell ref="K6:K7"/>
    <mergeCell ref="L6:L7"/>
    <mergeCell ref="C5:F5"/>
    <mergeCell ref="G5:J5"/>
    <mergeCell ref="A17:D17"/>
    <mergeCell ref="A2:F2"/>
    <mergeCell ref="A5:A7"/>
    <mergeCell ref="B5:B7"/>
    <mergeCell ref="K5:L5"/>
    <mergeCell ref="C6:C7"/>
    <mergeCell ref="D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G27" sqref="G27"/>
    </sheetView>
  </sheetViews>
  <sheetFormatPr defaultColWidth="8.88671875" defaultRowHeight="13.5"/>
  <cols>
    <col min="1" max="1" width="11.88671875" style="13" customWidth="1"/>
    <col min="2" max="2" width="12.99609375" style="13" customWidth="1"/>
    <col min="3" max="6" width="14.77734375" style="13" customWidth="1"/>
    <col min="7" max="7" width="15.4453125" style="13" customWidth="1"/>
    <col min="8" max="16384" width="8.88671875" style="13" customWidth="1"/>
  </cols>
  <sheetData>
    <row r="2" spans="1:5" s="17" customFormat="1" ht="21" customHeight="1">
      <c r="A2" s="342" t="s">
        <v>521</v>
      </c>
      <c r="B2" s="342"/>
      <c r="C2" s="342"/>
      <c r="D2" s="342"/>
      <c r="E2" s="342"/>
    </row>
    <row r="3" spans="1:4" s="17" customFormat="1" ht="15.75" customHeight="1">
      <c r="A3" s="43"/>
      <c r="B3" s="43"/>
      <c r="C3" s="43"/>
      <c r="D3" s="43"/>
    </row>
    <row r="4" spans="1:4" s="19" customFormat="1" ht="19.5" customHeight="1">
      <c r="A4" s="32" t="s">
        <v>53</v>
      </c>
      <c r="D4" s="32" t="s">
        <v>0</v>
      </c>
    </row>
    <row r="5" spans="1:7" s="19" customFormat="1" ht="22.5" customHeight="1">
      <c r="A5" s="385" t="s">
        <v>146</v>
      </c>
      <c r="B5" s="346" t="s">
        <v>58</v>
      </c>
      <c r="C5" s="346" t="s">
        <v>148</v>
      </c>
      <c r="D5" s="346"/>
      <c r="E5" s="346" t="s">
        <v>60</v>
      </c>
      <c r="F5" s="346" t="s">
        <v>59</v>
      </c>
      <c r="G5" s="345" t="s">
        <v>149</v>
      </c>
    </row>
    <row r="6" spans="1:7" s="19" customFormat="1" ht="22.5" customHeight="1">
      <c r="A6" s="386"/>
      <c r="B6" s="398"/>
      <c r="C6" s="34" t="s">
        <v>61</v>
      </c>
      <c r="D6" s="34" t="s">
        <v>62</v>
      </c>
      <c r="E6" s="346"/>
      <c r="F6" s="346"/>
      <c r="G6" s="345"/>
    </row>
    <row r="7" spans="1:9" s="19" customFormat="1" ht="27.75" customHeight="1">
      <c r="A7" s="40" t="s">
        <v>220</v>
      </c>
      <c r="B7" s="121">
        <f>SUM(D7:G7)</f>
        <v>55751</v>
      </c>
      <c r="C7" s="103">
        <v>1879</v>
      </c>
      <c r="D7" s="103">
        <v>12677</v>
      </c>
      <c r="E7" s="103">
        <v>42824</v>
      </c>
      <c r="F7" s="103">
        <v>107</v>
      </c>
      <c r="G7" s="103">
        <v>143</v>
      </c>
      <c r="H7" s="47"/>
      <c r="I7" s="47"/>
    </row>
    <row r="8" spans="1:9" s="18" customFormat="1" ht="27.75" customHeight="1">
      <c r="A8" s="40" t="s">
        <v>259</v>
      </c>
      <c r="B8" s="103">
        <v>53999</v>
      </c>
      <c r="C8" s="103">
        <v>1961</v>
      </c>
      <c r="D8" s="103">
        <v>13459</v>
      </c>
      <c r="E8" s="103">
        <v>40256</v>
      </c>
      <c r="F8" s="103">
        <v>104</v>
      </c>
      <c r="G8" s="103">
        <v>180</v>
      </c>
      <c r="H8" s="52"/>
      <c r="I8" s="52"/>
    </row>
    <row r="9" spans="1:9" s="18" customFormat="1" ht="27.75" customHeight="1">
      <c r="A9" s="40" t="s">
        <v>405</v>
      </c>
      <c r="B9" s="103">
        <v>54142</v>
      </c>
      <c r="C9" s="103">
        <v>2000</v>
      </c>
      <c r="D9" s="103">
        <v>15255</v>
      </c>
      <c r="E9" s="103">
        <v>38557</v>
      </c>
      <c r="F9" s="103">
        <v>105</v>
      </c>
      <c r="G9" s="103">
        <v>225</v>
      </c>
      <c r="H9" s="52"/>
      <c r="I9" s="52"/>
    </row>
    <row r="10" spans="1:9" s="18" customFormat="1" ht="27.75" customHeight="1">
      <c r="A10" s="40" t="s">
        <v>429</v>
      </c>
      <c r="B10" s="103">
        <v>54590</v>
      </c>
      <c r="C10" s="103">
        <v>2084</v>
      </c>
      <c r="D10" s="103">
        <v>15861</v>
      </c>
      <c r="E10" s="103">
        <v>38281</v>
      </c>
      <c r="F10" s="103">
        <v>231</v>
      </c>
      <c r="G10" s="103">
        <v>217</v>
      </c>
      <c r="H10" s="52"/>
      <c r="I10" s="52"/>
    </row>
    <row r="11" spans="1:9" s="18" customFormat="1" ht="27.75" customHeight="1">
      <c r="A11" s="40" t="s">
        <v>443</v>
      </c>
      <c r="B11" s="292">
        <f>SUM(D11:G11)</f>
        <v>54536</v>
      </c>
      <c r="C11" s="205">
        <v>2236</v>
      </c>
      <c r="D11" s="205">
        <v>16518</v>
      </c>
      <c r="E11" s="205">
        <v>37348</v>
      </c>
      <c r="F11" s="205">
        <v>412</v>
      </c>
      <c r="G11" s="205">
        <v>258</v>
      </c>
      <c r="H11" s="52"/>
      <c r="I11" s="52"/>
    </row>
    <row r="12" spans="1:9" s="19" customFormat="1" ht="27" customHeight="1">
      <c r="A12" s="250" t="s">
        <v>528</v>
      </c>
      <c r="B12" s="273">
        <f>SUM(D12:G12)</f>
        <v>54877</v>
      </c>
      <c r="C12" s="274">
        <v>2418</v>
      </c>
      <c r="D12" s="274">
        <v>17643</v>
      </c>
      <c r="E12" s="274">
        <v>36375</v>
      </c>
      <c r="F12" s="274">
        <v>533</v>
      </c>
      <c r="G12" s="274">
        <v>326</v>
      </c>
      <c r="H12" s="47"/>
      <c r="I12" s="47"/>
    </row>
    <row r="13" spans="1:7" s="19" customFormat="1" ht="16.5" customHeight="1">
      <c r="A13" s="42" t="s">
        <v>211</v>
      </c>
      <c r="B13" s="48"/>
      <c r="C13" s="48"/>
      <c r="D13" s="49"/>
      <c r="E13" s="18"/>
      <c r="F13" s="18"/>
      <c r="G13" s="18"/>
    </row>
    <row r="14" spans="1:7" s="14" customFormat="1" ht="13.5">
      <c r="A14" s="3"/>
      <c r="B14" s="103"/>
      <c r="C14" s="103"/>
      <c r="D14" s="103"/>
      <c r="E14" s="103"/>
      <c r="F14" s="103"/>
      <c r="G14" s="103"/>
    </row>
    <row r="15" spans="1:7" s="14" customFormat="1" ht="13.5">
      <c r="A15" s="3"/>
      <c r="B15" s="103"/>
      <c r="C15" s="103"/>
      <c r="D15" s="103"/>
      <c r="E15" s="103"/>
      <c r="F15" s="103"/>
      <c r="G15" s="103"/>
    </row>
    <row r="16" spans="1:7" s="14" customFormat="1" ht="13.5">
      <c r="A16" s="191"/>
      <c r="B16" s="103"/>
      <c r="C16" s="103"/>
      <c r="D16" s="103"/>
      <c r="E16" s="103"/>
      <c r="F16" s="103"/>
      <c r="G16" s="103"/>
    </row>
    <row r="17" s="14" customFormat="1" ht="13.5"/>
    <row r="18" s="14" customFormat="1" ht="13.5"/>
    <row r="19" s="14" customFormat="1" ht="13.5"/>
    <row r="20" s="14" customFormat="1" ht="13.5"/>
    <row r="21" s="14" customFormat="1" ht="13.5"/>
    <row r="22" s="14" customFormat="1" ht="13.5"/>
    <row r="23" s="14" customFormat="1" ht="13.5"/>
    <row r="24" s="14" customFormat="1" ht="13.5"/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  <row r="35" s="14" customFormat="1" ht="13.5"/>
    <row r="36" s="14" customFormat="1" ht="13.5"/>
    <row r="37" s="14" customFormat="1" ht="13.5"/>
    <row r="38" s="14" customFormat="1" ht="13.5"/>
    <row r="39" s="14" customFormat="1" ht="13.5"/>
    <row r="40" s="14" customFormat="1" ht="13.5"/>
    <row r="41" s="14" customFormat="1" ht="13.5"/>
  </sheetData>
  <sheetProtection/>
  <mergeCells count="7">
    <mergeCell ref="A2:E2"/>
    <mergeCell ref="A5:A6"/>
    <mergeCell ref="G5:G6"/>
    <mergeCell ref="C5:D5"/>
    <mergeCell ref="B5:B6"/>
    <mergeCell ref="F5:F6"/>
    <mergeCell ref="E5:E6"/>
  </mergeCells>
  <printOptions/>
  <pageMargins left="1.49" right="0.75" top="0.7" bottom="0.41" header="0.5" footer="0.5"/>
  <pageSetup horizontalDpi="300" verticalDpi="300" orientation="landscape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E20"/>
  <sheetViews>
    <sheetView zoomScalePageLayoutView="0" workbookViewId="0" topLeftCell="A1">
      <selection activeCell="F27" sqref="F27"/>
    </sheetView>
  </sheetViews>
  <sheetFormatPr defaultColWidth="8.88671875" defaultRowHeight="13.5"/>
  <cols>
    <col min="1" max="2" width="8.88671875" style="520" customWidth="1"/>
    <col min="3" max="3" width="10.21484375" style="520" bestFit="1" customWidth="1"/>
    <col min="4" max="4" width="8.88671875" style="520" customWidth="1"/>
    <col min="5" max="5" width="9.3359375" style="520" bestFit="1" customWidth="1"/>
    <col min="6" max="6" width="8.88671875" style="520" customWidth="1"/>
    <col min="7" max="7" width="9.3359375" style="520" bestFit="1" customWidth="1"/>
    <col min="8" max="8" width="8.88671875" style="520" customWidth="1"/>
    <col min="9" max="9" width="9.3359375" style="520" bestFit="1" customWidth="1"/>
    <col min="10" max="10" width="8.88671875" style="520" customWidth="1"/>
    <col min="11" max="11" width="9.3359375" style="520" bestFit="1" customWidth="1"/>
    <col min="12" max="16" width="8.88671875" style="520" customWidth="1"/>
    <col min="17" max="17" width="9.3359375" style="520" bestFit="1" customWidth="1"/>
    <col min="18" max="16384" width="8.88671875" style="520" customWidth="1"/>
  </cols>
  <sheetData>
    <row r="2" spans="1:15" s="556" customFormat="1" ht="36" customHeight="1">
      <c r="A2" s="646" t="s">
        <v>522</v>
      </c>
      <c r="B2" s="646"/>
      <c r="C2" s="646"/>
      <c r="D2" s="646"/>
      <c r="E2" s="646"/>
      <c r="F2" s="646"/>
      <c r="G2" s="646"/>
      <c r="H2" s="646"/>
      <c r="I2" s="647"/>
      <c r="J2" s="647"/>
      <c r="K2" s="647"/>
      <c r="L2" s="647"/>
      <c r="M2" s="647"/>
      <c r="N2" s="647"/>
      <c r="O2" s="647"/>
    </row>
    <row r="3" s="556" customFormat="1" ht="22.5" customHeight="1">
      <c r="A3" s="556" t="s">
        <v>228</v>
      </c>
    </row>
    <row r="4" spans="1:23" s="654" customFormat="1" ht="18.75" customHeight="1">
      <c r="A4" s="648" t="s">
        <v>251</v>
      </c>
      <c r="B4" s="649" t="s">
        <v>79</v>
      </c>
      <c r="C4" s="650"/>
      <c r="D4" s="651" t="s">
        <v>229</v>
      </c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48"/>
      <c r="R4" s="653" t="s">
        <v>230</v>
      </c>
      <c r="S4" s="653"/>
      <c r="T4" s="653"/>
      <c r="U4" s="653"/>
      <c r="V4" s="653"/>
      <c r="W4" s="651"/>
    </row>
    <row r="5" spans="1:23" s="654" customFormat="1" ht="24.75" customHeight="1">
      <c r="A5" s="648"/>
      <c r="B5" s="655"/>
      <c r="C5" s="656"/>
      <c r="D5" s="651" t="s">
        <v>231</v>
      </c>
      <c r="E5" s="652"/>
      <c r="F5" s="652"/>
      <c r="G5" s="652"/>
      <c r="H5" s="652"/>
      <c r="I5" s="652"/>
      <c r="J5" s="652"/>
      <c r="K5" s="652"/>
      <c r="L5" s="652"/>
      <c r="M5" s="648"/>
      <c r="N5" s="649" t="s">
        <v>232</v>
      </c>
      <c r="O5" s="650"/>
      <c r="P5" s="649" t="s">
        <v>233</v>
      </c>
      <c r="Q5" s="650"/>
      <c r="R5" s="649" t="s">
        <v>234</v>
      </c>
      <c r="S5" s="650"/>
      <c r="T5" s="649" t="s">
        <v>235</v>
      </c>
      <c r="U5" s="650"/>
      <c r="V5" s="649" t="s">
        <v>236</v>
      </c>
      <c r="W5" s="657"/>
    </row>
    <row r="6" spans="1:23" s="654" customFormat="1" ht="24.75" customHeight="1">
      <c r="A6" s="648"/>
      <c r="B6" s="658"/>
      <c r="C6" s="659"/>
      <c r="D6" s="653" t="s">
        <v>744</v>
      </c>
      <c r="E6" s="653"/>
      <c r="F6" s="653" t="s">
        <v>745</v>
      </c>
      <c r="G6" s="653"/>
      <c r="H6" s="653" t="s">
        <v>746</v>
      </c>
      <c r="I6" s="653"/>
      <c r="J6" s="653" t="s">
        <v>747</v>
      </c>
      <c r="K6" s="653"/>
      <c r="L6" s="653" t="s">
        <v>748</v>
      </c>
      <c r="M6" s="653"/>
      <c r="N6" s="658"/>
      <c r="O6" s="659"/>
      <c r="P6" s="658"/>
      <c r="Q6" s="659"/>
      <c r="R6" s="658"/>
      <c r="S6" s="659"/>
      <c r="T6" s="658"/>
      <c r="U6" s="659"/>
      <c r="V6" s="658"/>
      <c r="W6" s="660"/>
    </row>
    <row r="7" spans="1:23" s="654" customFormat="1" ht="26.25" customHeight="1">
      <c r="A7" s="648"/>
      <c r="B7" s="661" t="s">
        <v>237</v>
      </c>
      <c r="C7" s="661" t="s">
        <v>238</v>
      </c>
      <c r="D7" s="661" t="s">
        <v>237</v>
      </c>
      <c r="E7" s="661" t="s">
        <v>239</v>
      </c>
      <c r="F7" s="661" t="s">
        <v>237</v>
      </c>
      <c r="G7" s="661" t="s">
        <v>239</v>
      </c>
      <c r="H7" s="661" t="s">
        <v>237</v>
      </c>
      <c r="I7" s="661" t="s">
        <v>239</v>
      </c>
      <c r="J7" s="661" t="s">
        <v>237</v>
      </c>
      <c r="K7" s="661" t="s">
        <v>239</v>
      </c>
      <c r="L7" s="661" t="s">
        <v>237</v>
      </c>
      <c r="M7" s="661" t="s">
        <v>239</v>
      </c>
      <c r="N7" s="662" t="s">
        <v>237</v>
      </c>
      <c r="O7" s="661" t="s">
        <v>238</v>
      </c>
      <c r="P7" s="662" t="s">
        <v>237</v>
      </c>
      <c r="Q7" s="661" t="s">
        <v>238</v>
      </c>
      <c r="R7" s="662" t="s">
        <v>237</v>
      </c>
      <c r="S7" s="661" t="s">
        <v>238</v>
      </c>
      <c r="T7" s="662" t="s">
        <v>237</v>
      </c>
      <c r="U7" s="661" t="s">
        <v>238</v>
      </c>
      <c r="V7" s="662" t="s">
        <v>237</v>
      </c>
      <c r="W7" s="663" t="s">
        <v>238</v>
      </c>
    </row>
    <row r="8" spans="1:23" s="665" customFormat="1" ht="21.75" customHeight="1">
      <c r="A8" s="664" t="s">
        <v>240</v>
      </c>
      <c r="B8" s="665">
        <f>D8+J8+H8+N8+P8+R8+T8+V8+L8</f>
        <v>9546</v>
      </c>
      <c r="C8" s="665">
        <f>E8+K8+I8+O8+Q8+S8+U8+W8+M8</f>
        <v>21483.448999999997</v>
      </c>
      <c r="D8" s="665">
        <v>6112</v>
      </c>
      <c r="E8" s="665">
        <v>11319.436</v>
      </c>
      <c r="H8" s="665">
        <v>668</v>
      </c>
      <c r="I8" s="665">
        <v>2741.575</v>
      </c>
      <c r="J8" s="665">
        <v>596</v>
      </c>
      <c r="K8" s="665">
        <v>2079.217</v>
      </c>
      <c r="L8" s="665">
        <v>6</v>
      </c>
      <c r="M8" s="665">
        <v>4.485</v>
      </c>
      <c r="N8" s="665">
        <v>265</v>
      </c>
      <c r="O8" s="665">
        <v>983.404</v>
      </c>
      <c r="P8" s="665">
        <v>1262</v>
      </c>
      <c r="Q8" s="665">
        <v>2556.296</v>
      </c>
      <c r="R8" s="665">
        <v>23</v>
      </c>
      <c r="S8" s="665">
        <v>211.979</v>
      </c>
      <c r="T8" s="665">
        <v>572</v>
      </c>
      <c r="U8" s="665">
        <v>1511.678</v>
      </c>
      <c r="V8" s="665">
        <v>42</v>
      </c>
      <c r="W8" s="665">
        <v>75.379</v>
      </c>
    </row>
    <row r="9" spans="1:23" s="665" customFormat="1" ht="21.75" customHeight="1">
      <c r="A9" s="664" t="s">
        <v>298</v>
      </c>
      <c r="B9" s="665">
        <v>10701</v>
      </c>
      <c r="C9" s="665">
        <v>25134</v>
      </c>
      <c r="D9" s="665">
        <v>828</v>
      </c>
      <c r="E9" s="665">
        <v>3788</v>
      </c>
      <c r="H9" s="665">
        <v>6728</v>
      </c>
      <c r="I9" s="665">
        <v>12946</v>
      </c>
      <c r="J9" s="665">
        <v>717</v>
      </c>
      <c r="K9" s="665">
        <v>2695</v>
      </c>
      <c r="L9" s="665">
        <v>8</v>
      </c>
      <c r="M9" s="665">
        <v>7</v>
      </c>
      <c r="N9" s="665">
        <v>269</v>
      </c>
      <c r="O9" s="665">
        <v>986</v>
      </c>
      <c r="P9" s="665">
        <v>1367</v>
      </c>
      <c r="Q9" s="665">
        <v>2856</v>
      </c>
      <c r="R9" s="665">
        <v>24</v>
      </c>
      <c r="S9" s="665">
        <v>242</v>
      </c>
      <c r="T9" s="665">
        <v>656</v>
      </c>
      <c r="U9" s="665">
        <v>1360</v>
      </c>
      <c r="V9" s="665">
        <v>61</v>
      </c>
      <c r="W9" s="665">
        <v>100</v>
      </c>
    </row>
    <row r="10" spans="1:23" s="665" customFormat="1" ht="21.75" customHeight="1">
      <c r="A10" s="664" t="s">
        <v>406</v>
      </c>
      <c r="B10" s="665">
        <v>11578</v>
      </c>
      <c r="C10" s="665">
        <v>29486</v>
      </c>
      <c r="D10" s="665">
        <v>6890</v>
      </c>
      <c r="E10" s="665">
        <v>14367</v>
      </c>
      <c r="H10" s="665">
        <v>1242</v>
      </c>
      <c r="I10" s="665">
        <v>5037</v>
      </c>
      <c r="J10" s="665">
        <v>850</v>
      </c>
      <c r="K10" s="665">
        <v>3346</v>
      </c>
      <c r="L10" s="665">
        <v>13</v>
      </c>
      <c r="M10" s="665">
        <v>15</v>
      </c>
      <c r="N10" s="665">
        <v>282</v>
      </c>
      <c r="O10" s="665">
        <v>1080</v>
      </c>
      <c r="P10" s="665">
        <v>1453</v>
      </c>
      <c r="Q10" s="665">
        <v>3199</v>
      </c>
      <c r="R10" s="665">
        <v>15</v>
      </c>
      <c r="S10" s="665">
        <v>133</v>
      </c>
      <c r="T10" s="665">
        <v>665</v>
      </c>
      <c r="U10" s="665">
        <v>1661</v>
      </c>
      <c r="V10" s="665">
        <v>66</v>
      </c>
      <c r="W10" s="665">
        <v>83</v>
      </c>
    </row>
    <row r="11" spans="1:23" s="665" customFormat="1" ht="21.75" customHeight="1">
      <c r="A11" s="664" t="s">
        <v>430</v>
      </c>
      <c r="B11" s="665">
        <v>12393</v>
      </c>
      <c r="C11" s="665">
        <v>33416</v>
      </c>
      <c r="D11" s="665">
        <v>6815</v>
      </c>
      <c r="E11" s="665">
        <v>14659</v>
      </c>
      <c r="H11" s="665">
        <v>1799</v>
      </c>
      <c r="I11" s="665">
        <v>7042</v>
      </c>
      <c r="J11" s="665">
        <v>998</v>
      </c>
      <c r="K11" s="665">
        <v>4018</v>
      </c>
      <c r="L11" s="665">
        <v>19</v>
      </c>
      <c r="M11" s="665">
        <v>18</v>
      </c>
      <c r="N11" s="665">
        <v>294</v>
      </c>
      <c r="O11" s="665">
        <v>1129</v>
      </c>
      <c r="P11" s="665">
        <v>1595</v>
      </c>
      <c r="Q11" s="665">
        <v>3624</v>
      </c>
      <c r="R11" s="665">
        <v>8</v>
      </c>
      <c r="S11" s="665">
        <v>68</v>
      </c>
      <c r="T11" s="665">
        <v>595</v>
      </c>
      <c r="U11" s="665">
        <v>1638</v>
      </c>
      <c r="V11" s="665">
        <v>95</v>
      </c>
      <c r="W11" s="665">
        <v>110</v>
      </c>
    </row>
    <row r="12" spans="1:55" s="552" customFormat="1" ht="21.75" customHeight="1">
      <c r="A12" s="448" t="s">
        <v>443</v>
      </c>
      <c r="B12" s="666">
        <v>13164</v>
      </c>
      <c r="C12" s="666">
        <v>37579</v>
      </c>
      <c r="D12" s="666">
        <v>6752</v>
      </c>
      <c r="E12" s="666">
        <v>14884.19</v>
      </c>
      <c r="F12" s="666"/>
      <c r="G12" s="666"/>
      <c r="H12" s="666">
        <v>2355</v>
      </c>
      <c r="I12" s="666">
        <v>9209</v>
      </c>
      <c r="J12" s="666">
        <v>1109</v>
      </c>
      <c r="K12" s="666">
        <v>4723</v>
      </c>
      <c r="L12" s="666">
        <v>28</v>
      </c>
      <c r="M12" s="666">
        <v>34</v>
      </c>
      <c r="N12" s="666">
        <v>271</v>
      </c>
      <c r="O12" s="666">
        <v>1038.528</v>
      </c>
      <c r="P12" s="666">
        <v>1723</v>
      </c>
      <c r="Q12" s="666">
        <v>4021.43</v>
      </c>
      <c r="R12" s="666">
        <v>10</v>
      </c>
      <c r="S12" s="666">
        <v>113.495</v>
      </c>
      <c r="T12" s="666">
        <v>576</v>
      </c>
      <c r="U12" s="666">
        <v>1622.836</v>
      </c>
      <c r="V12" s="666">
        <v>85</v>
      </c>
      <c r="W12" s="666">
        <v>135.881</v>
      </c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</row>
    <row r="13" spans="1:57" s="552" customFormat="1" ht="24.75" customHeight="1">
      <c r="A13" s="452" t="s">
        <v>527</v>
      </c>
      <c r="B13" s="667">
        <f>D13+J13++H13+N13+P13+R13+T13+V13+L13+F13</f>
        <v>14452</v>
      </c>
      <c r="C13" s="668">
        <f>E13+K13++I13+O13+Q13+S13+U13+W13+M13+G13</f>
        <v>44136</v>
      </c>
      <c r="D13" s="668">
        <v>6663</v>
      </c>
      <c r="E13" s="668">
        <v>15268</v>
      </c>
      <c r="F13" s="668">
        <v>373</v>
      </c>
      <c r="G13" s="668">
        <v>2794</v>
      </c>
      <c r="H13" s="668">
        <v>3057</v>
      </c>
      <c r="I13" s="668">
        <v>11974</v>
      </c>
      <c r="J13" s="668">
        <v>1389</v>
      </c>
      <c r="K13" s="668">
        <v>5830</v>
      </c>
      <c r="L13" s="668">
        <v>40</v>
      </c>
      <c r="M13" s="668">
        <v>52</v>
      </c>
      <c r="N13" s="668">
        <v>265</v>
      </c>
      <c r="O13" s="668">
        <v>1017</v>
      </c>
      <c r="P13" s="668">
        <v>1833</v>
      </c>
      <c r="Q13" s="668">
        <v>4430</v>
      </c>
      <c r="R13" s="668">
        <v>12</v>
      </c>
      <c r="S13" s="668">
        <v>149</v>
      </c>
      <c r="T13" s="668">
        <v>742</v>
      </c>
      <c r="U13" s="668">
        <v>2510</v>
      </c>
      <c r="V13" s="668">
        <v>78</v>
      </c>
      <c r="W13" s="668">
        <v>112</v>
      </c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665"/>
      <c r="AS13" s="665"/>
      <c r="AT13" s="665"/>
      <c r="AU13" s="665"/>
      <c r="AV13" s="665"/>
      <c r="AW13" s="665"/>
      <c r="AX13" s="665"/>
      <c r="AY13" s="665"/>
      <c r="AZ13" s="665"/>
      <c r="BA13" s="665"/>
      <c r="BB13" s="665"/>
      <c r="BC13" s="665"/>
      <c r="BD13" s="665"/>
      <c r="BE13" s="665"/>
    </row>
    <row r="14" spans="1:10" s="577" customFormat="1" ht="19.5" customHeight="1">
      <c r="A14" s="669" t="s">
        <v>660</v>
      </c>
      <c r="B14" s="670"/>
      <c r="C14" s="670"/>
      <c r="D14" s="671"/>
      <c r="E14" s="671"/>
      <c r="F14" s="671"/>
      <c r="G14" s="671"/>
      <c r="H14" s="671"/>
      <c r="I14" s="671"/>
      <c r="J14" s="671"/>
    </row>
    <row r="15" spans="1:10" s="577" customFormat="1" ht="12" customHeight="1">
      <c r="A15" s="671" t="s">
        <v>661</v>
      </c>
      <c r="B15" s="671"/>
      <c r="C15" s="671"/>
      <c r="D15" s="671"/>
      <c r="E15" s="671"/>
      <c r="F15" s="671"/>
      <c r="G15" s="671"/>
      <c r="H15" s="671"/>
      <c r="I15" s="671"/>
      <c r="J15" s="671"/>
    </row>
    <row r="16" s="577" customFormat="1" ht="12">
      <c r="A16" s="672" t="s">
        <v>578</v>
      </c>
    </row>
    <row r="17" s="577" customFormat="1" ht="12">
      <c r="A17" s="672" t="s">
        <v>662</v>
      </c>
    </row>
    <row r="18" s="577" customFormat="1" ht="12">
      <c r="A18" s="672" t="s">
        <v>663</v>
      </c>
    </row>
    <row r="19" s="577" customFormat="1" ht="12">
      <c r="A19" s="672" t="s">
        <v>664</v>
      </c>
    </row>
    <row r="20" s="577" customFormat="1" ht="12">
      <c r="A20" s="672" t="s">
        <v>665</v>
      </c>
    </row>
  </sheetData>
  <sheetProtection/>
  <mergeCells count="17">
    <mergeCell ref="A14:C14"/>
    <mergeCell ref="B4:C6"/>
    <mergeCell ref="D4:Q4"/>
    <mergeCell ref="A2:H2"/>
    <mergeCell ref="D6:E6"/>
    <mergeCell ref="J6:K6"/>
    <mergeCell ref="H6:I6"/>
    <mergeCell ref="F6:G6"/>
    <mergeCell ref="A4:A7"/>
    <mergeCell ref="R4:W4"/>
    <mergeCell ref="D5:M5"/>
    <mergeCell ref="N5:O6"/>
    <mergeCell ref="P5:Q6"/>
    <mergeCell ref="R5:S6"/>
    <mergeCell ref="T5:U6"/>
    <mergeCell ref="V5:W6"/>
    <mergeCell ref="L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H28" sqref="H28"/>
    </sheetView>
  </sheetViews>
  <sheetFormatPr defaultColWidth="8.88671875" defaultRowHeight="13.5"/>
  <cols>
    <col min="1" max="1" width="7.99609375" style="601" customWidth="1"/>
    <col min="2" max="2" width="8.99609375" style="601" customWidth="1"/>
    <col min="3" max="4" width="8.5546875" style="645" customWidth="1"/>
    <col min="5" max="11" width="8.99609375" style="601" customWidth="1"/>
    <col min="12" max="12" width="10.5546875" style="601" customWidth="1"/>
    <col min="13" max="26" width="8.99609375" style="601" customWidth="1"/>
    <col min="27" max="16384" width="8.88671875" style="601" customWidth="1"/>
  </cols>
  <sheetData>
    <row r="1" spans="3:4" ht="16.5" customHeight="1">
      <c r="C1" s="602"/>
      <c r="D1" s="602"/>
    </row>
    <row r="2" spans="1:19" s="600" customFormat="1" ht="20.25" customHeight="1">
      <c r="A2" s="492" t="s">
        <v>523</v>
      </c>
      <c r="B2" s="492"/>
      <c r="C2" s="492"/>
      <c r="D2" s="492"/>
      <c r="E2" s="492"/>
      <c r="F2" s="492"/>
      <c r="G2" s="492"/>
      <c r="H2" s="492"/>
      <c r="I2" s="492"/>
      <c r="J2" s="602"/>
      <c r="L2" s="602"/>
      <c r="M2" s="602"/>
      <c r="N2" s="602"/>
      <c r="Q2" s="597"/>
      <c r="R2" s="597"/>
      <c r="S2" s="602"/>
    </row>
    <row r="3" spans="1:19" s="600" customFormat="1" ht="15.75" customHeight="1">
      <c r="A3" s="602"/>
      <c r="B3" s="602"/>
      <c r="C3" s="603"/>
      <c r="D3" s="603"/>
      <c r="F3" s="597" t="s">
        <v>0</v>
      </c>
      <c r="G3" s="602"/>
      <c r="H3" s="602"/>
      <c r="I3" s="602"/>
      <c r="J3" s="602"/>
      <c r="K3" s="597" t="s">
        <v>0</v>
      </c>
      <c r="L3" s="602"/>
      <c r="M3" s="602"/>
      <c r="N3" s="602"/>
      <c r="S3" s="602"/>
    </row>
    <row r="4" spans="1:19" s="605" customFormat="1" ht="20.25" customHeight="1">
      <c r="A4" s="604" t="s">
        <v>9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S4" s="603"/>
    </row>
    <row r="5" spans="1:26" s="605" customFormat="1" ht="20.25" customHeight="1">
      <c r="A5" s="606" t="s">
        <v>146</v>
      </c>
      <c r="B5" s="607" t="s">
        <v>10</v>
      </c>
      <c r="C5" s="608"/>
      <c r="D5" s="609"/>
      <c r="E5" s="610" t="s">
        <v>199</v>
      </c>
      <c r="F5" s="611"/>
      <c r="G5" s="611"/>
      <c r="H5" s="611"/>
      <c r="I5" s="611"/>
      <c r="J5" s="611"/>
      <c r="K5" s="611"/>
      <c r="L5" s="611"/>
      <c r="M5" s="612" t="s">
        <v>200</v>
      </c>
      <c r="N5" s="613"/>
      <c r="O5" s="613"/>
      <c r="P5" s="613"/>
      <c r="Q5" s="613"/>
      <c r="R5" s="613"/>
      <c r="S5" s="614"/>
      <c r="T5" s="614"/>
      <c r="U5" s="614"/>
      <c r="V5" s="615"/>
      <c r="W5" s="607" t="s">
        <v>719</v>
      </c>
      <c r="X5" s="616"/>
      <c r="Y5" s="616"/>
      <c r="Z5" s="616"/>
    </row>
    <row r="6" spans="1:26" s="605" customFormat="1" ht="30.75" customHeight="1">
      <c r="A6" s="606"/>
      <c r="B6" s="607"/>
      <c r="C6" s="617"/>
      <c r="D6" s="618"/>
      <c r="E6" s="619"/>
      <c r="F6" s="620" t="s">
        <v>201</v>
      </c>
      <c r="G6" s="620" t="s">
        <v>202</v>
      </c>
      <c r="H6" s="620" t="s">
        <v>203</v>
      </c>
      <c r="I6" s="620" t="s">
        <v>204</v>
      </c>
      <c r="J6" s="620" t="s">
        <v>720</v>
      </c>
      <c r="K6" s="620" t="s">
        <v>205</v>
      </c>
      <c r="L6" s="620" t="s">
        <v>721</v>
      </c>
      <c r="M6" s="620" t="s">
        <v>2</v>
      </c>
      <c r="N6" s="620" t="s">
        <v>206</v>
      </c>
      <c r="O6" s="606" t="s">
        <v>299</v>
      </c>
      <c r="P6" s="621"/>
      <c r="Q6" s="621"/>
      <c r="R6" s="622" t="s">
        <v>207</v>
      </c>
      <c r="S6" s="620" t="s">
        <v>204</v>
      </c>
      <c r="T6" s="620" t="s">
        <v>722</v>
      </c>
      <c r="U6" s="620" t="s">
        <v>723</v>
      </c>
      <c r="V6" s="623" t="s">
        <v>724</v>
      </c>
      <c r="W6" s="624" t="s">
        <v>725</v>
      </c>
      <c r="X6" s="625" t="s">
        <v>208</v>
      </c>
      <c r="Y6" s="626" t="s">
        <v>726</v>
      </c>
      <c r="Z6" s="627" t="s">
        <v>727</v>
      </c>
    </row>
    <row r="7" spans="1:26" s="605" customFormat="1" ht="42.75" customHeight="1">
      <c r="A7" s="606"/>
      <c r="B7" s="621"/>
      <c r="C7" s="628" t="s">
        <v>94</v>
      </c>
      <c r="D7" s="628" t="s">
        <v>68</v>
      </c>
      <c r="E7" s="621"/>
      <c r="F7" s="620" t="s">
        <v>0</v>
      </c>
      <c r="G7" s="620"/>
      <c r="H7" s="620"/>
      <c r="I7" s="620"/>
      <c r="J7" s="620" t="s">
        <v>0</v>
      </c>
      <c r="K7" s="620"/>
      <c r="L7" s="620"/>
      <c r="M7" s="620" t="s">
        <v>0</v>
      </c>
      <c r="N7" s="620" t="s">
        <v>0</v>
      </c>
      <c r="O7" s="629" t="s">
        <v>64</v>
      </c>
      <c r="P7" s="630" t="s">
        <v>728</v>
      </c>
      <c r="Q7" s="630" t="s">
        <v>729</v>
      </c>
      <c r="R7" s="619"/>
      <c r="S7" s="620"/>
      <c r="T7" s="620" t="s">
        <v>0</v>
      </c>
      <c r="U7" s="620"/>
      <c r="V7" s="626"/>
      <c r="W7" s="625"/>
      <c r="X7" s="620"/>
      <c r="Y7" s="607"/>
      <c r="Z7" s="617"/>
    </row>
    <row r="8" spans="1:26" s="634" customFormat="1" ht="27" customHeight="1">
      <c r="A8" s="631" t="s">
        <v>730</v>
      </c>
      <c r="B8" s="595">
        <v>1625</v>
      </c>
      <c r="C8" s="632"/>
      <c r="D8" s="632"/>
      <c r="E8" s="595">
        <v>814</v>
      </c>
      <c r="F8" s="595">
        <v>0</v>
      </c>
      <c r="G8" s="595">
        <v>571</v>
      </c>
      <c r="H8" s="595">
        <v>223</v>
      </c>
      <c r="I8" s="595">
        <v>0</v>
      </c>
      <c r="J8" s="595">
        <v>0</v>
      </c>
      <c r="K8" s="595">
        <v>20</v>
      </c>
      <c r="L8" s="595">
        <v>0</v>
      </c>
      <c r="M8" s="595">
        <v>803</v>
      </c>
      <c r="N8" s="595">
        <v>44</v>
      </c>
      <c r="O8" s="595">
        <v>350</v>
      </c>
      <c r="P8" s="595">
        <v>195</v>
      </c>
      <c r="Q8" s="595">
        <v>48</v>
      </c>
      <c r="R8" s="595">
        <v>117</v>
      </c>
      <c r="S8" s="595">
        <v>1</v>
      </c>
      <c r="T8" s="595">
        <v>0</v>
      </c>
      <c r="U8" s="595">
        <v>48</v>
      </c>
      <c r="V8" s="595">
        <v>0</v>
      </c>
      <c r="W8" s="595">
        <v>1</v>
      </c>
      <c r="X8" s="595">
        <v>2</v>
      </c>
      <c r="Y8" s="595">
        <v>3</v>
      </c>
      <c r="Z8" s="633">
        <v>2</v>
      </c>
    </row>
    <row r="9" spans="1:26" s="635" customFormat="1" ht="27" customHeight="1">
      <c r="A9" s="631" t="s">
        <v>731</v>
      </c>
      <c r="B9" s="595">
        <v>1667</v>
      </c>
      <c r="C9" s="632"/>
      <c r="D9" s="632"/>
      <c r="E9" s="595">
        <v>841</v>
      </c>
      <c r="F9" s="595">
        <v>0</v>
      </c>
      <c r="G9" s="595">
        <v>593</v>
      </c>
      <c r="H9" s="595">
        <v>227</v>
      </c>
      <c r="I9" s="595">
        <v>0</v>
      </c>
      <c r="J9" s="595">
        <v>0</v>
      </c>
      <c r="K9" s="595">
        <v>21</v>
      </c>
      <c r="L9" s="595">
        <v>0</v>
      </c>
      <c r="M9" s="595">
        <v>814</v>
      </c>
      <c r="N9" s="595">
        <v>46</v>
      </c>
      <c r="O9" s="595">
        <v>349</v>
      </c>
      <c r="P9" s="595">
        <v>190</v>
      </c>
      <c r="Q9" s="595">
        <v>52</v>
      </c>
      <c r="R9" s="595">
        <v>129</v>
      </c>
      <c r="S9" s="595">
        <v>1</v>
      </c>
      <c r="T9" s="595">
        <v>0</v>
      </c>
      <c r="U9" s="595">
        <v>47</v>
      </c>
      <c r="V9" s="595">
        <v>0</v>
      </c>
      <c r="W9" s="595">
        <v>2</v>
      </c>
      <c r="X9" s="595">
        <v>5</v>
      </c>
      <c r="Y9" s="595">
        <v>3</v>
      </c>
      <c r="Z9" s="633">
        <v>2</v>
      </c>
    </row>
    <row r="10" spans="1:26" s="635" customFormat="1" ht="27" customHeight="1">
      <c r="A10" s="631" t="s">
        <v>732</v>
      </c>
      <c r="B10" s="595">
        <v>1669</v>
      </c>
      <c r="C10" s="632"/>
      <c r="D10" s="632"/>
      <c r="E10" s="595">
        <v>827</v>
      </c>
      <c r="F10" s="595">
        <v>0</v>
      </c>
      <c r="G10" s="595">
        <v>587</v>
      </c>
      <c r="H10" s="595">
        <v>219</v>
      </c>
      <c r="I10" s="595">
        <v>1</v>
      </c>
      <c r="J10" s="595">
        <v>0</v>
      </c>
      <c r="K10" s="595">
        <v>20</v>
      </c>
      <c r="L10" s="595">
        <v>0</v>
      </c>
      <c r="M10" s="595">
        <v>826</v>
      </c>
      <c r="N10" s="595">
        <v>44</v>
      </c>
      <c r="O10" s="595">
        <v>355</v>
      </c>
      <c r="P10" s="595">
        <v>193</v>
      </c>
      <c r="Q10" s="595">
        <v>49</v>
      </c>
      <c r="R10" s="595">
        <v>138</v>
      </c>
      <c r="S10" s="595">
        <v>1</v>
      </c>
      <c r="T10" s="595">
        <v>0</v>
      </c>
      <c r="U10" s="595">
        <v>46</v>
      </c>
      <c r="V10" s="595">
        <v>0</v>
      </c>
      <c r="W10" s="595">
        <v>2</v>
      </c>
      <c r="X10" s="595">
        <v>8</v>
      </c>
      <c r="Y10" s="595">
        <v>3</v>
      </c>
      <c r="Z10" s="633">
        <v>3</v>
      </c>
    </row>
    <row r="11" spans="1:26" s="635" customFormat="1" ht="27" customHeight="1">
      <c r="A11" s="631" t="s">
        <v>733</v>
      </c>
      <c r="B11" s="595">
        <v>1570</v>
      </c>
      <c r="C11" s="632"/>
      <c r="D11" s="632"/>
      <c r="E11" s="595">
        <v>733</v>
      </c>
      <c r="F11" s="595">
        <v>0</v>
      </c>
      <c r="G11" s="595">
        <v>527</v>
      </c>
      <c r="H11" s="595">
        <v>194</v>
      </c>
      <c r="I11" s="595">
        <v>0</v>
      </c>
      <c r="J11" s="595">
        <v>0</v>
      </c>
      <c r="K11" s="595">
        <v>12</v>
      </c>
      <c r="L11" s="595">
        <v>0</v>
      </c>
      <c r="M11" s="595">
        <v>820</v>
      </c>
      <c r="N11" s="595">
        <v>46</v>
      </c>
      <c r="O11" s="595">
        <v>332</v>
      </c>
      <c r="P11" s="595">
        <v>219</v>
      </c>
      <c r="Q11" s="595">
        <v>40</v>
      </c>
      <c r="R11" s="595">
        <v>137</v>
      </c>
      <c r="S11" s="595">
        <v>1</v>
      </c>
      <c r="T11" s="595">
        <v>0</v>
      </c>
      <c r="U11" s="595">
        <v>45</v>
      </c>
      <c r="V11" s="595">
        <v>0</v>
      </c>
      <c r="W11" s="595">
        <v>3</v>
      </c>
      <c r="X11" s="595">
        <v>10</v>
      </c>
      <c r="Y11" s="595">
        <v>2</v>
      </c>
      <c r="Z11" s="633">
        <v>2</v>
      </c>
    </row>
    <row r="12" spans="1:26" s="634" customFormat="1" ht="27" customHeight="1">
      <c r="A12" s="631" t="s">
        <v>734</v>
      </c>
      <c r="B12" s="636">
        <f>SUM(E12,M12,W12:Z12)</f>
        <v>1605</v>
      </c>
      <c r="C12" s="632"/>
      <c r="D12" s="632"/>
      <c r="E12" s="213">
        <f>SUM(F12:L12)</f>
        <v>735</v>
      </c>
      <c r="F12" s="451">
        <v>0</v>
      </c>
      <c r="G12" s="213">
        <v>533</v>
      </c>
      <c r="H12" s="213">
        <v>190</v>
      </c>
      <c r="I12" s="213">
        <v>0</v>
      </c>
      <c r="J12" s="213">
        <v>0</v>
      </c>
      <c r="K12" s="213">
        <v>12</v>
      </c>
      <c r="L12" s="451">
        <v>0</v>
      </c>
      <c r="M12" s="213">
        <f>SUM(N12:V12)</f>
        <v>851</v>
      </c>
      <c r="N12" s="213">
        <v>50</v>
      </c>
      <c r="O12" s="213">
        <v>333</v>
      </c>
      <c r="P12" s="213">
        <v>235</v>
      </c>
      <c r="Q12" s="213">
        <v>35</v>
      </c>
      <c r="R12" s="213">
        <v>152</v>
      </c>
      <c r="S12" s="451">
        <v>1</v>
      </c>
      <c r="T12" s="213">
        <v>0</v>
      </c>
      <c r="U12" s="213">
        <v>45</v>
      </c>
      <c r="V12" s="213">
        <v>0</v>
      </c>
      <c r="W12" s="213">
        <v>3</v>
      </c>
      <c r="X12" s="451">
        <v>10</v>
      </c>
      <c r="Y12" s="451">
        <v>2</v>
      </c>
      <c r="Z12" s="510">
        <v>4</v>
      </c>
    </row>
    <row r="13" spans="1:37" s="643" customFormat="1" ht="27" customHeight="1">
      <c r="A13" s="637" t="s">
        <v>735</v>
      </c>
      <c r="B13" s="638">
        <f>SUM(E13,M13,W13:Z13)</f>
        <v>1701</v>
      </c>
      <c r="C13" s="639">
        <v>1052</v>
      </c>
      <c r="D13" s="639">
        <v>649</v>
      </c>
      <c r="E13" s="639">
        <f>SUM(F13:L13)</f>
        <v>787</v>
      </c>
      <c r="F13" s="640">
        <v>0</v>
      </c>
      <c r="G13" s="639">
        <v>596</v>
      </c>
      <c r="H13" s="639">
        <v>177</v>
      </c>
      <c r="I13" s="639">
        <v>0</v>
      </c>
      <c r="J13" s="639">
        <v>1</v>
      </c>
      <c r="K13" s="639">
        <v>13</v>
      </c>
      <c r="L13" s="640">
        <v>0</v>
      </c>
      <c r="M13" s="639">
        <f>SUM(N13:V13)</f>
        <v>889</v>
      </c>
      <c r="N13" s="639">
        <v>48</v>
      </c>
      <c r="O13" s="639">
        <v>353</v>
      </c>
      <c r="P13" s="639">
        <v>241</v>
      </c>
      <c r="Q13" s="639">
        <v>33</v>
      </c>
      <c r="R13" s="639">
        <v>168</v>
      </c>
      <c r="S13" s="640">
        <v>1</v>
      </c>
      <c r="T13" s="639">
        <v>0</v>
      </c>
      <c r="U13" s="639">
        <v>45</v>
      </c>
      <c r="V13" s="639">
        <v>0</v>
      </c>
      <c r="W13" s="639">
        <v>2</v>
      </c>
      <c r="X13" s="640">
        <v>10</v>
      </c>
      <c r="Y13" s="640">
        <v>2</v>
      </c>
      <c r="Z13" s="641">
        <v>11</v>
      </c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</row>
    <row r="14" spans="1:26" s="495" customFormat="1" ht="18" customHeight="1">
      <c r="A14" s="455" t="s">
        <v>63</v>
      </c>
      <c r="B14" s="496"/>
      <c r="C14" s="632"/>
      <c r="D14" s="632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Y14" s="496"/>
      <c r="Z14" s="496"/>
    </row>
    <row r="15" spans="1:37" s="600" customFormat="1" ht="12">
      <c r="A15" s="602" t="s">
        <v>736</v>
      </c>
      <c r="B15" s="644"/>
      <c r="C15" s="632"/>
      <c r="D15" s="632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</row>
    <row r="16" spans="1:37" s="600" customFormat="1" ht="12" customHeight="1">
      <c r="A16" s="602" t="s">
        <v>737</v>
      </c>
      <c r="B16" s="644"/>
      <c r="C16" s="632"/>
      <c r="D16" s="632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</row>
    <row r="17" spans="1:37" s="600" customFormat="1" ht="12" customHeight="1">
      <c r="A17" s="602" t="s">
        <v>738</v>
      </c>
      <c r="B17" s="598"/>
      <c r="C17" s="632"/>
      <c r="D17" s="632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</row>
    <row r="18" spans="1:37" s="600" customFormat="1" ht="12" customHeight="1">
      <c r="A18" s="602" t="s">
        <v>739</v>
      </c>
      <c r="B18" s="598"/>
      <c r="C18" s="632"/>
      <c r="D18" s="632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</row>
    <row r="19" spans="1:37" s="600" customFormat="1" ht="12" customHeight="1">
      <c r="A19" s="600" t="s">
        <v>740</v>
      </c>
      <c r="B19" s="598"/>
      <c r="C19" s="632"/>
      <c r="D19" s="632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</row>
    <row r="20" spans="1:37" s="600" customFormat="1" ht="12" customHeight="1">
      <c r="A20" s="600" t="s">
        <v>741</v>
      </c>
      <c r="B20" s="598"/>
      <c r="C20" s="639"/>
      <c r="D20" s="639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</row>
    <row r="21" spans="1:37" s="436" customFormat="1" ht="13.5">
      <c r="A21" s="602" t="s">
        <v>742</v>
      </c>
      <c r="B21" s="588"/>
      <c r="C21" s="632"/>
      <c r="D21" s="632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</row>
    <row r="22" spans="1:37" ht="12">
      <c r="A22" s="600" t="s">
        <v>743</v>
      </c>
      <c r="B22" s="645"/>
      <c r="C22" s="632"/>
      <c r="D22" s="632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</row>
    <row r="23" spans="3:4" ht="12">
      <c r="C23" s="632"/>
      <c r="D23" s="632"/>
    </row>
    <row r="24" spans="3:4" ht="12">
      <c r="C24" s="598"/>
      <c r="D24" s="598"/>
    </row>
    <row r="25" spans="3:4" ht="12">
      <c r="C25" s="598"/>
      <c r="D25" s="598"/>
    </row>
  </sheetData>
  <sheetProtection/>
  <mergeCells count="28">
    <mergeCell ref="C5:C6"/>
    <mergeCell ref="D5:D6"/>
    <mergeCell ref="Z6:Z7"/>
    <mergeCell ref="W5:Z5"/>
    <mergeCell ref="M5:R5"/>
    <mergeCell ref="Y6:Y7"/>
    <mergeCell ref="X6:X7"/>
    <mergeCell ref="O6:Q6"/>
    <mergeCell ref="U6:U7"/>
    <mergeCell ref="W6:W7"/>
    <mergeCell ref="G6:G7"/>
    <mergeCell ref="H6:H7"/>
    <mergeCell ref="V6:V7"/>
    <mergeCell ref="M6:M7"/>
    <mergeCell ref="N6:N7"/>
    <mergeCell ref="S6:S7"/>
    <mergeCell ref="T6:T7"/>
    <mergeCell ref="R6:R7"/>
    <mergeCell ref="A2:I2"/>
    <mergeCell ref="A5:A7"/>
    <mergeCell ref="B5:B7"/>
    <mergeCell ref="E5:L5"/>
    <mergeCell ref="I6:I7"/>
    <mergeCell ref="J6:J7"/>
    <mergeCell ref="K6:K7"/>
    <mergeCell ref="L6:L7"/>
    <mergeCell ref="E6:E7"/>
    <mergeCell ref="F6:F7"/>
  </mergeCells>
  <printOptions/>
  <pageMargins left="0.42" right="0.16" top="0.51" bottom="0.53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" width="9.99609375" style="436" customWidth="1"/>
    <col min="2" max="13" width="8.77734375" style="436" customWidth="1"/>
    <col min="14" max="16384" width="8.88671875" style="436" customWidth="1"/>
  </cols>
  <sheetData>
    <row r="1" ht="17.25" customHeight="1"/>
    <row r="2" spans="1:13" s="494" customFormat="1" ht="20.25" customHeight="1">
      <c r="A2" s="589" t="s">
        <v>257</v>
      </c>
      <c r="B2" s="589"/>
      <c r="C2" s="589"/>
      <c r="D2" s="589"/>
      <c r="E2" s="589"/>
      <c r="F2" s="589"/>
      <c r="G2" s="590"/>
      <c r="H2" s="591" t="s">
        <v>0</v>
      </c>
      <c r="I2" s="591" t="s">
        <v>0</v>
      </c>
      <c r="J2" s="591" t="s">
        <v>0</v>
      </c>
      <c r="K2" s="591" t="s">
        <v>0</v>
      </c>
      <c r="L2" s="591" t="s">
        <v>0</v>
      </c>
      <c r="M2" s="591" t="s">
        <v>0</v>
      </c>
    </row>
    <row r="3" spans="1:13" s="592" customFormat="1" ht="15.75" customHeigh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3" s="440" customFormat="1" ht="19.5" customHeight="1">
      <c r="A4" s="438" t="s">
        <v>9</v>
      </c>
      <c r="B4" s="439"/>
      <c r="C4" s="438" t="s">
        <v>0</v>
      </c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s="440" customFormat="1" ht="21.75" customHeight="1">
      <c r="A5" s="441" t="s">
        <v>146</v>
      </c>
      <c r="B5" s="593" t="s">
        <v>179</v>
      </c>
      <c r="C5" s="593"/>
      <c r="D5" s="593"/>
      <c r="E5" s="443" t="s">
        <v>150</v>
      </c>
      <c r="F5" s="443"/>
      <c r="G5" s="443"/>
      <c r="H5" s="443" t="s">
        <v>180</v>
      </c>
      <c r="I5" s="443"/>
      <c r="J5" s="443"/>
      <c r="K5" s="443" t="s">
        <v>181</v>
      </c>
      <c r="L5" s="443"/>
      <c r="M5" s="444"/>
    </row>
    <row r="6" spans="1:13" s="440" customFormat="1" ht="21.75" customHeight="1">
      <c r="A6" s="441"/>
      <c r="B6" s="446" t="s">
        <v>2</v>
      </c>
      <c r="C6" s="446" t="s">
        <v>56</v>
      </c>
      <c r="D6" s="446" t="s">
        <v>57</v>
      </c>
      <c r="E6" s="446" t="s">
        <v>2</v>
      </c>
      <c r="F6" s="446" t="s">
        <v>56</v>
      </c>
      <c r="G6" s="446" t="s">
        <v>57</v>
      </c>
      <c r="H6" s="446" t="s">
        <v>2</v>
      </c>
      <c r="I6" s="446" t="s">
        <v>56</v>
      </c>
      <c r="J6" s="446" t="s">
        <v>57</v>
      </c>
      <c r="K6" s="446" t="s">
        <v>2</v>
      </c>
      <c r="L6" s="446" t="s">
        <v>56</v>
      </c>
      <c r="M6" s="447" t="s">
        <v>57</v>
      </c>
    </row>
    <row r="7" spans="1:13" s="440" customFormat="1" ht="27" customHeight="1">
      <c r="A7" s="448" t="s">
        <v>220</v>
      </c>
      <c r="B7" s="594">
        <v>86</v>
      </c>
      <c r="C7" s="594">
        <v>63</v>
      </c>
      <c r="D7" s="594">
        <v>23</v>
      </c>
      <c r="E7" s="594">
        <v>12</v>
      </c>
      <c r="F7" s="594">
        <v>12</v>
      </c>
      <c r="G7" s="594">
        <v>0</v>
      </c>
      <c r="H7" s="594">
        <v>74</v>
      </c>
      <c r="I7" s="594">
        <v>51</v>
      </c>
      <c r="J7" s="594">
        <v>23</v>
      </c>
      <c r="K7" s="594">
        <v>0</v>
      </c>
      <c r="L7" s="594">
        <v>0</v>
      </c>
      <c r="M7" s="594">
        <v>0</v>
      </c>
    </row>
    <row r="8" spans="1:13" s="214" customFormat="1" ht="27" customHeight="1">
      <c r="A8" s="448" t="s">
        <v>258</v>
      </c>
      <c r="B8" s="594">
        <v>172</v>
      </c>
      <c r="C8" s="594">
        <v>108</v>
      </c>
      <c r="D8" s="594">
        <v>64</v>
      </c>
      <c r="E8" s="594">
        <v>31</v>
      </c>
      <c r="F8" s="594">
        <v>31</v>
      </c>
      <c r="G8" s="594">
        <v>0</v>
      </c>
      <c r="H8" s="594">
        <v>141</v>
      </c>
      <c r="I8" s="594">
        <v>77</v>
      </c>
      <c r="J8" s="594">
        <v>64</v>
      </c>
      <c r="K8" s="594">
        <v>0</v>
      </c>
      <c r="L8" s="594">
        <v>0</v>
      </c>
      <c r="M8" s="594">
        <v>0</v>
      </c>
    </row>
    <row r="9" spans="1:13" s="214" customFormat="1" ht="27" customHeight="1">
      <c r="A9" s="448" t="s">
        <v>405</v>
      </c>
      <c r="B9" s="594">
        <v>168</v>
      </c>
      <c r="C9" s="594">
        <v>107</v>
      </c>
      <c r="D9" s="594">
        <v>61</v>
      </c>
      <c r="E9" s="594">
        <v>30</v>
      </c>
      <c r="F9" s="594">
        <v>30</v>
      </c>
      <c r="G9" s="594">
        <v>0</v>
      </c>
      <c r="H9" s="594">
        <v>138</v>
      </c>
      <c r="I9" s="594">
        <v>77</v>
      </c>
      <c r="J9" s="594">
        <v>61</v>
      </c>
      <c r="K9" s="594">
        <v>0</v>
      </c>
      <c r="L9" s="594">
        <v>0</v>
      </c>
      <c r="M9" s="594">
        <v>0</v>
      </c>
    </row>
    <row r="10" spans="1:13" s="214" customFormat="1" ht="27" customHeight="1">
      <c r="A10" s="448" t="s">
        <v>427</v>
      </c>
      <c r="B10" s="595">
        <v>418</v>
      </c>
      <c r="C10" s="595">
        <v>320</v>
      </c>
      <c r="D10" s="595">
        <v>98</v>
      </c>
      <c r="E10" s="595">
        <v>32</v>
      </c>
      <c r="F10" s="595">
        <v>32</v>
      </c>
      <c r="G10" s="595">
        <v>0</v>
      </c>
      <c r="H10" s="595">
        <v>301</v>
      </c>
      <c r="I10" s="595">
        <v>235</v>
      </c>
      <c r="J10" s="595">
        <v>66</v>
      </c>
      <c r="K10" s="595">
        <v>85</v>
      </c>
      <c r="L10" s="595">
        <v>53</v>
      </c>
      <c r="M10" s="595">
        <v>32</v>
      </c>
    </row>
    <row r="11" spans="1:13" s="214" customFormat="1" ht="27" customHeight="1">
      <c r="A11" s="448" t="s">
        <v>443</v>
      </c>
      <c r="B11" s="450">
        <f>SUM(C11:D11)</f>
        <v>416</v>
      </c>
      <c r="C11" s="450">
        <f>SUM(F11+I11+L11)</f>
        <v>314</v>
      </c>
      <c r="D11" s="450">
        <f>SUM(G11+J11+M11)</f>
        <v>102</v>
      </c>
      <c r="E11" s="450">
        <f>SUM(F11:G11)</f>
        <v>31</v>
      </c>
      <c r="F11" s="450">
        <v>31</v>
      </c>
      <c r="G11" s="450">
        <v>0</v>
      </c>
      <c r="H11" s="450">
        <f>SUM(I11:J11)</f>
        <v>300</v>
      </c>
      <c r="I11" s="450">
        <v>229</v>
      </c>
      <c r="J11" s="450">
        <v>71</v>
      </c>
      <c r="K11" s="450">
        <f>SUM(L11:M11)</f>
        <v>85</v>
      </c>
      <c r="L11" s="450">
        <v>54</v>
      </c>
      <c r="M11" s="213">
        <v>31</v>
      </c>
    </row>
    <row r="12" spans="1:13" s="440" customFormat="1" ht="27" customHeight="1">
      <c r="A12" s="452" t="s">
        <v>527</v>
      </c>
      <c r="B12" s="453">
        <f>SUM(C12:D12)</f>
        <v>421</v>
      </c>
      <c r="C12" s="453">
        <f>SUM(F12+I12+L12)</f>
        <v>313</v>
      </c>
      <c r="D12" s="453">
        <f>SUM(G12+J12+M12)</f>
        <v>108</v>
      </c>
      <c r="E12" s="453">
        <f>SUM(F12:G12)</f>
        <v>37</v>
      </c>
      <c r="F12" s="453">
        <v>37</v>
      </c>
      <c r="G12" s="453">
        <v>0</v>
      </c>
      <c r="H12" s="453">
        <f>SUM(I12:J12)</f>
        <v>302</v>
      </c>
      <c r="I12" s="453">
        <v>225</v>
      </c>
      <c r="J12" s="453">
        <v>77</v>
      </c>
      <c r="K12" s="453">
        <f>SUM(L12:M12)</f>
        <v>82</v>
      </c>
      <c r="L12" s="453">
        <v>51</v>
      </c>
      <c r="M12" s="596">
        <v>31</v>
      </c>
    </row>
    <row r="13" spans="1:13" s="600" customFormat="1" ht="15" customHeight="1">
      <c r="A13" s="597" t="s">
        <v>63</v>
      </c>
      <c r="B13" s="598"/>
      <c r="C13" s="598"/>
      <c r="D13" s="598"/>
      <c r="E13" s="598"/>
      <c r="F13" s="598"/>
      <c r="G13" s="598"/>
      <c r="H13" s="598"/>
      <c r="I13" s="599"/>
      <c r="J13" s="599"/>
      <c r="K13" s="598"/>
      <c r="L13" s="599"/>
      <c r="M13" s="599"/>
    </row>
    <row r="14" spans="1:13" s="600" customFormat="1" ht="14.25" customHeight="1">
      <c r="A14" s="597" t="s">
        <v>666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</row>
    <row r="15" spans="1:13" s="600" customFormat="1" ht="15" customHeight="1">
      <c r="A15" s="597" t="s">
        <v>667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</row>
    <row r="16" spans="1:13" ht="13.5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</row>
  </sheetData>
  <sheetProtection/>
  <mergeCells count="6">
    <mergeCell ref="A2:F2"/>
    <mergeCell ref="A5:A6"/>
    <mergeCell ref="K5:M5"/>
    <mergeCell ref="B5:D5"/>
    <mergeCell ref="E5:G5"/>
    <mergeCell ref="H5:J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5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9.3359375" style="13" customWidth="1"/>
    <col min="2" max="2" width="8.10546875" style="13" customWidth="1"/>
    <col min="3" max="3" width="8.5546875" style="13" customWidth="1"/>
    <col min="4" max="4" width="9.21484375" style="13" customWidth="1"/>
    <col min="5" max="5" width="9.4453125" style="13" customWidth="1"/>
    <col min="6" max="6" width="7.6640625" style="13" customWidth="1"/>
    <col min="7" max="7" width="7.77734375" style="13" customWidth="1"/>
    <col min="8" max="8" width="8.21484375" style="13" customWidth="1"/>
    <col min="9" max="9" width="10.10546875" style="13" customWidth="1"/>
    <col min="10" max="10" width="7.5546875" style="13" customWidth="1"/>
    <col min="11" max="11" width="7.99609375" style="13" customWidth="1"/>
    <col min="12" max="13" width="9.4453125" style="13" customWidth="1"/>
    <col min="14" max="14" width="8.10546875" style="13" customWidth="1"/>
    <col min="15" max="15" width="7.99609375" style="13" customWidth="1"/>
    <col min="16" max="16" width="7.77734375" style="13" customWidth="1"/>
    <col min="17" max="16384" width="8.88671875" style="13" customWidth="1"/>
  </cols>
  <sheetData>
    <row r="2" spans="1:17" ht="19.5" customHeight="1">
      <c r="A2" s="342" t="s">
        <v>524</v>
      </c>
      <c r="B2" s="342"/>
      <c r="C2" s="342"/>
      <c r="D2" s="342"/>
      <c r="E2" s="342"/>
      <c r="F2" s="342"/>
      <c r="G2" s="342"/>
      <c r="H2" s="342"/>
      <c r="I2" s="53" t="s">
        <v>0</v>
      </c>
      <c r="J2" s="53" t="s">
        <v>0</v>
      </c>
      <c r="K2" s="53" t="s">
        <v>0</v>
      </c>
      <c r="L2" s="27"/>
      <c r="M2" s="27"/>
      <c r="N2" s="27"/>
      <c r="O2" s="27"/>
      <c r="P2" s="27"/>
      <c r="Q2" s="27"/>
    </row>
    <row r="3" spans="1:17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9" customFormat="1" ht="19.5" customHeight="1">
      <c r="A4" s="32" t="s">
        <v>9</v>
      </c>
      <c r="B4" s="33"/>
      <c r="C4" s="32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21" customFormat="1" ht="21.75" customHeight="1">
      <c r="A5" s="347" t="s">
        <v>146</v>
      </c>
      <c r="B5" s="346" t="s">
        <v>151</v>
      </c>
      <c r="C5" s="346"/>
      <c r="D5" s="346"/>
      <c r="E5" s="346"/>
      <c r="F5" s="346" t="s">
        <v>150</v>
      </c>
      <c r="G5" s="346"/>
      <c r="H5" s="346"/>
      <c r="I5" s="346"/>
      <c r="J5" s="346" t="s">
        <v>152</v>
      </c>
      <c r="K5" s="346"/>
      <c r="L5" s="346"/>
      <c r="M5" s="346"/>
      <c r="N5" s="346" t="s">
        <v>153</v>
      </c>
      <c r="O5" s="346"/>
      <c r="P5" s="346"/>
      <c r="Q5" s="345"/>
    </row>
    <row r="6" spans="1:17" s="21" customFormat="1" ht="21.75" customHeight="1">
      <c r="A6" s="347"/>
      <c r="B6" s="34" t="s">
        <v>2</v>
      </c>
      <c r="C6" s="34" t="s">
        <v>154</v>
      </c>
      <c r="D6" s="34" t="s">
        <v>100</v>
      </c>
      <c r="E6" s="34" t="s">
        <v>155</v>
      </c>
      <c r="F6" s="34" t="s">
        <v>2</v>
      </c>
      <c r="G6" s="34" t="s">
        <v>154</v>
      </c>
      <c r="H6" s="34" t="s">
        <v>100</v>
      </c>
      <c r="I6" s="34" t="s">
        <v>155</v>
      </c>
      <c r="J6" s="34" t="s">
        <v>2</v>
      </c>
      <c r="K6" s="34" t="s">
        <v>154</v>
      </c>
      <c r="L6" s="34" t="s">
        <v>100</v>
      </c>
      <c r="M6" s="34" t="s">
        <v>155</v>
      </c>
      <c r="N6" s="34" t="s">
        <v>2</v>
      </c>
      <c r="O6" s="34" t="s">
        <v>154</v>
      </c>
      <c r="P6" s="34" t="s">
        <v>100</v>
      </c>
      <c r="Q6" s="35" t="s">
        <v>155</v>
      </c>
    </row>
    <row r="7" spans="1:22" s="19" customFormat="1" ht="27" customHeight="1">
      <c r="A7" s="40" t="s">
        <v>220</v>
      </c>
      <c r="B7" s="175">
        <v>151</v>
      </c>
      <c r="C7" s="100">
        <v>13</v>
      </c>
      <c r="D7" s="100">
        <v>45</v>
      </c>
      <c r="E7" s="100">
        <v>93</v>
      </c>
      <c r="F7" s="100">
        <v>20</v>
      </c>
      <c r="G7" s="100">
        <v>0</v>
      </c>
      <c r="H7" s="100">
        <v>1</v>
      </c>
      <c r="I7" s="100">
        <v>19</v>
      </c>
      <c r="J7" s="100">
        <v>0</v>
      </c>
      <c r="K7" s="100">
        <v>0</v>
      </c>
      <c r="L7" s="100">
        <v>0</v>
      </c>
      <c r="M7" s="100">
        <v>0</v>
      </c>
      <c r="N7" s="100">
        <v>131</v>
      </c>
      <c r="O7" s="253">
        <v>13</v>
      </c>
      <c r="P7" s="253">
        <v>44</v>
      </c>
      <c r="Q7" s="100">
        <v>74</v>
      </c>
      <c r="R7" s="47"/>
      <c r="S7" s="47"/>
      <c r="T7" s="47"/>
      <c r="U7" s="47"/>
      <c r="V7" s="47"/>
    </row>
    <row r="8" spans="1:22" s="18" customFormat="1" ht="27" customHeight="1">
      <c r="A8" s="40" t="s">
        <v>259</v>
      </c>
      <c r="B8" s="100">
        <v>193</v>
      </c>
      <c r="C8" s="100">
        <v>16</v>
      </c>
      <c r="D8" s="100">
        <v>49</v>
      </c>
      <c r="E8" s="100">
        <v>128</v>
      </c>
      <c r="F8" s="100">
        <v>29</v>
      </c>
      <c r="G8" s="100">
        <v>0</v>
      </c>
      <c r="H8" s="100">
        <v>1</v>
      </c>
      <c r="I8" s="100">
        <v>28</v>
      </c>
      <c r="J8" s="100">
        <v>1</v>
      </c>
      <c r="K8" s="100">
        <v>0</v>
      </c>
      <c r="L8" s="100">
        <v>0</v>
      </c>
      <c r="M8" s="100">
        <v>1</v>
      </c>
      <c r="N8" s="100">
        <v>163</v>
      </c>
      <c r="O8" s="253">
        <v>16</v>
      </c>
      <c r="P8" s="253">
        <v>48</v>
      </c>
      <c r="Q8" s="100">
        <v>99</v>
      </c>
      <c r="R8" s="52"/>
      <c r="S8" s="52"/>
      <c r="T8" s="52"/>
      <c r="U8" s="52"/>
      <c r="V8" s="52"/>
    </row>
    <row r="9" spans="1:22" s="18" customFormat="1" ht="27" customHeight="1">
      <c r="A9" s="40" t="s">
        <v>405</v>
      </c>
      <c r="B9" s="100">
        <v>129</v>
      </c>
      <c r="C9" s="100">
        <v>17</v>
      </c>
      <c r="D9" s="100">
        <v>39</v>
      </c>
      <c r="E9" s="100">
        <v>73</v>
      </c>
      <c r="F9" s="100">
        <v>18</v>
      </c>
      <c r="G9" s="100">
        <v>0</v>
      </c>
      <c r="H9" s="100">
        <v>0</v>
      </c>
      <c r="I9" s="100">
        <v>18</v>
      </c>
      <c r="J9" s="100">
        <v>0</v>
      </c>
      <c r="K9" s="100">
        <v>0</v>
      </c>
      <c r="L9" s="100">
        <v>0</v>
      </c>
      <c r="M9" s="100">
        <v>0</v>
      </c>
      <c r="N9" s="100">
        <v>111</v>
      </c>
      <c r="O9" s="253">
        <v>17</v>
      </c>
      <c r="P9" s="253">
        <v>39</v>
      </c>
      <c r="Q9" s="100">
        <v>55</v>
      </c>
      <c r="R9" s="52"/>
      <c r="S9" s="52"/>
      <c r="T9" s="52"/>
      <c r="U9" s="52"/>
      <c r="V9" s="52"/>
    </row>
    <row r="10" spans="1:22" s="18" customFormat="1" ht="27" customHeight="1">
      <c r="A10" s="40" t="s">
        <v>431</v>
      </c>
      <c r="B10" s="100">
        <v>212</v>
      </c>
      <c r="C10" s="100">
        <v>20</v>
      </c>
      <c r="D10" s="100">
        <v>42</v>
      </c>
      <c r="E10" s="100">
        <v>150</v>
      </c>
      <c r="F10" s="100">
        <v>46</v>
      </c>
      <c r="G10" s="100">
        <v>0</v>
      </c>
      <c r="H10" s="100">
        <v>0</v>
      </c>
      <c r="I10" s="100">
        <v>46</v>
      </c>
      <c r="J10" s="100">
        <v>3</v>
      </c>
      <c r="K10" s="100">
        <v>0</v>
      </c>
      <c r="L10" s="100">
        <v>1</v>
      </c>
      <c r="M10" s="100">
        <v>2</v>
      </c>
      <c r="N10" s="100">
        <v>163</v>
      </c>
      <c r="O10" s="253">
        <v>20</v>
      </c>
      <c r="P10" s="253">
        <v>41</v>
      </c>
      <c r="Q10" s="100">
        <v>102</v>
      </c>
      <c r="R10" s="52"/>
      <c r="S10" s="52"/>
      <c r="T10" s="52"/>
      <c r="U10" s="52"/>
      <c r="V10" s="52"/>
    </row>
    <row r="11" spans="1:22" s="18" customFormat="1" ht="27" customHeight="1">
      <c r="A11" s="40" t="s">
        <v>443</v>
      </c>
      <c r="B11" s="52">
        <f>SUM(F11+J11+N11)</f>
        <v>123</v>
      </c>
      <c r="C11" s="52">
        <f>G11+K11+O11</f>
        <v>17</v>
      </c>
      <c r="D11" s="52">
        <f>H11+L11+P11</f>
        <v>39</v>
      </c>
      <c r="E11" s="205">
        <f>SUM(I11+M11+Q11)</f>
        <v>67</v>
      </c>
      <c r="F11" s="205">
        <f>SUM(G11:I11)</f>
        <v>8</v>
      </c>
      <c r="G11" s="205">
        <v>0</v>
      </c>
      <c r="H11" s="205">
        <v>0</v>
      </c>
      <c r="I11" s="205">
        <v>8</v>
      </c>
      <c r="J11" s="205">
        <f>SUM(K11:M11)</f>
        <v>0</v>
      </c>
      <c r="K11" s="205">
        <v>0</v>
      </c>
      <c r="L11" s="205">
        <v>0</v>
      </c>
      <c r="M11" s="205">
        <v>0</v>
      </c>
      <c r="N11" s="52">
        <f>SUM(O11:Q11)</f>
        <v>115</v>
      </c>
      <c r="O11" s="52">
        <v>17</v>
      </c>
      <c r="P11" s="52">
        <v>39</v>
      </c>
      <c r="Q11" s="52">
        <v>59</v>
      </c>
      <c r="R11" s="52"/>
      <c r="S11" s="52"/>
      <c r="T11" s="52"/>
      <c r="U11" s="52"/>
      <c r="V11" s="52"/>
    </row>
    <row r="12" spans="1:22" s="19" customFormat="1" ht="21" customHeight="1">
      <c r="A12" s="250" t="s">
        <v>642</v>
      </c>
      <c r="B12" s="258">
        <f>SUM(F12+J12+N12)</f>
        <v>134</v>
      </c>
      <c r="C12" s="258">
        <f>G12+K12+O12</f>
        <v>14</v>
      </c>
      <c r="D12" s="258">
        <f>H12+L12+P12</f>
        <v>43</v>
      </c>
      <c r="E12" s="274">
        <f>SUM(I12+M12+Q12)</f>
        <v>77</v>
      </c>
      <c r="F12" s="274">
        <f>SUM(G12:I12)</f>
        <v>12</v>
      </c>
      <c r="G12" s="274">
        <v>0</v>
      </c>
      <c r="H12" s="274">
        <v>0</v>
      </c>
      <c r="I12" s="274">
        <v>12</v>
      </c>
      <c r="J12" s="274">
        <f>SUM(K12:M12)</f>
        <v>2</v>
      </c>
      <c r="K12" s="274">
        <v>0</v>
      </c>
      <c r="L12" s="274">
        <v>1</v>
      </c>
      <c r="M12" s="274">
        <v>1</v>
      </c>
      <c r="N12" s="258">
        <f>SUM(O12:Q12)</f>
        <v>120</v>
      </c>
      <c r="O12" s="258">
        <v>14</v>
      </c>
      <c r="P12" s="258">
        <v>42</v>
      </c>
      <c r="Q12" s="258">
        <v>64</v>
      </c>
      <c r="R12" s="47"/>
      <c r="S12" s="47"/>
      <c r="T12" s="47"/>
      <c r="U12" s="47"/>
      <c r="V12" s="47"/>
    </row>
    <row r="13" spans="1:2" ht="13.5">
      <c r="A13" s="24" t="s">
        <v>156</v>
      </c>
      <c r="B13" s="24"/>
    </row>
    <row r="15" spans="2:17" ht="13.5">
      <c r="B15" s="47"/>
      <c r="C15" s="52"/>
      <c r="D15" s="52"/>
      <c r="E15" s="103"/>
      <c r="F15" s="103"/>
      <c r="G15" s="103"/>
      <c r="H15" s="103"/>
      <c r="I15" s="103"/>
      <c r="J15" s="103"/>
      <c r="K15" s="103"/>
      <c r="L15" s="103"/>
      <c r="M15" s="103"/>
      <c r="N15" s="52"/>
      <c r="O15" s="47"/>
      <c r="P15" s="47"/>
      <c r="Q15" s="47"/>
    </row>
  </sheetData>
  <sheetProtection/>
  <mergeCells count="6">
    <mergeCell ref="A2:H2"/>
    <mergeCell ref="N5:Q5"/>
    <mergeCell ref="A5:A6"/>
    <mergeCell ref="B5:E5"/>
    <mergeCell ref="F5:I5"/>
    <mergeCell ref="J5:M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E22" sqref="E22"/>
    </sheetView>
  </sheetViews>
  <sheetFormatPr defaultColWidth="8.88671875" defaultRowHeight="13.5"/>
  <cols>
    <col min="1" max="1" width="9.77734375" style="0" customWidth="1"/>
    <col min="2" max="2" width="9.99609375" style="0" customWidth="1"/>
    <col min="3" max="4" width="10.10546875" style="0" customWidth="1"/>
    <col min="5" max="5" width="13.6640625" style="0" customWidth="1"/>
    <col min="6" max="6" width="10.5546875" style="0" customWidth="1"/>
  </cols>
  <sheetData>
    <row r="1" s="14" customFormat="1" ht="18.75" customHeight="1"/>
    <row r="2" spans="1:6" s="14" customFormat="1" ht="28.5" customHeight="1">
      <c r="A2" s="342" t="s">
        <v>525</v>
      </c>
      <c r="B2" s="342"/>
      <c r="C2" s="342"/>
      <c r="D2" s="342"/>
      <c r="E2" s="342"/>
      <c r="F2" s="342"/>
    </row>
    <row r="3" spans="1:6" s="14" customFormat="1" ht="18" customHeight="1">
      <c r="A3" s="30"/>
      <c r="B3" s="96"/>
      <c r="C3" s="96"/>
      <c r="D3" s="96"/>
      <c r="E3" s="41" t="s">
        <v>0</v>
      </c>
      <c r="F3" s="96"/>
    </row>
    <row r="4" spans="1:6" s="19" customFormat="1" ht="23.25" customHeight="1">
      <c r="A4" s="32" t="s">
        <v>119</v>
      </c>
      <c r="B4" s="95"/>
      <c r="C4" s="95"/>
      <c r="D4" s="95"/>
      <c r="E4" s="95"/>
      <c r="F4" s="95"/>
    </row>
    <row r="5" spans="1:6" s="19" customFormat="1" ht="39.75" customHeight="1">
      <c r="A5" s="69" t="s">
        <v>146</v>
      </c>
      <c r="B5" s="34" t="s">
        <v>252</v>
      </c>
      <c r="C5" s="34" t="s">
        <v>253</v>
      </c>
      <c r="D5" s="34" t="s">
        <v>254</v>
      </c>
      <c r="E5" s="34" t="s">
        <v>255</v>
      </c>
      <c r="F5" s="35" t="s">
        <v>75</v>
      </c>
    </row>
    <row r="6" spans="1:6" s="19" customFormat="1" ht="27" customHeight="1">
      <c r="A6" s="179" t="s">
        <v>220</v>
      </c>
      <c r="B6" s="192">
        <v>2255</v>
      </c>
      <c r="C6" s="192">
        <v>1273</v>
      </c>
      <c r="D6" s="192">
        <v>979</v>
      </c>
      <c r="E6" s="192">
        <v>3</v>
      </c>
      <c r="F6" s="192">
        <v>0</v>
      </c>
    </row>
    <row r="7" spans="1:6" s="18" customFormat="1" ht="27" customHeight="1">
      <c r="A7" s="40" t="s">
        <v>259</v>
      </c>
      <c r="B7" s="55">
        <v>1278</v>
      </c>
      <c r="C7" s="55">
        <v>875</v>
      </c>
      <c r="D7" s="55">
        <v>401</v>
      </c>
      <c r="E7" s="55">
        <v>2</v>
      </c>
      <c r="F7" s="55">
        <v>0</v>
      </c>
    </row>
    <row r="8" spans="1:6" s="18" customFormat="1" ht="27" customHeight="1">
      <c r="A8" s="40" t="s">
        <v>405</v>
      </c>
      <c r="B8" s="55">
        <v>1193</v>
      </c>
      <c r="C8" s="55">
        <v>816</v>
      </c>
      <c r="D8" s="55">
        <v>375</v>
      </c>
      <c r="E8" s="55">
        <v>2</v>
      </c>
      <c r="F8" s="55">
        <v>0</v>
      </c>
    </row>
    <row r="9" spans="1:6" s="18" customFormat="1" ht="27" customHeight="1">
      <c r="A9" s="40" t="s">
        <v>431</v>
      </c>
      <c r="B9" s="55">
        <v>1087</v>
      </c>
      <c r="C9" s="55">
        <v>726</v>
      </c>
      <c r="D9" s="55">
        <v>358</v>
      </c>
      <c r="E9" s="55">
        <v>3</v>
      </c>
      <c r="F9" s="55">
        <v>0</v>
      </c>
    </row>
    <row r="10" spans="1:6" s="18" customFormat="1" ht="27" customHeight="1">
      <c r="A10" s="40" t="s">
        <v>443</v>
      </c>
      <c r="B10" s="55">
        <f>SUM(C10:F10)</f>
        <v>988</v>
      </c>
      <c r="C10" s="55">
        <v>642</v>
      </c>
      <c r="D10" s="55">
        <v>343</v>
      </c>
      <c r="E10" s="55">
        <v>3</v>
      </c>
      <c r="F10" s="55">
        <v>0</v>
      </c>
    </row>
    <row r="11" spans="1:21" s="19" customFormat="1" ht="27" customHeight="1">
      <c r="A11" s="250" t="s">
        <v>528</v>
      </c>
      <c r="B11" s="260">
        <f>SUM(C11:F11)</f>
        <v>970</v>
      </c>
      <c r="C11" s="260">
        <v>623</v>
      </c>
      <c r="D11" s="260">
        <v>343</v>
      </c>
      <c r="E11" s="260">
        <v>4</v>
      </c>
      <c r="F11" s="260">
        <v>0</v>
      </c>
      <c r="G11" s="30"/>
      <c r="H11" s="41"/>
      <c r="I11" s="30"/>
      <c r="J11" s="41"/>
      <c r="K11" s="30"/>
      <c r="L11" s="41"/>
      <c r="M11" s="30"/>
      <c r="N11" s="41"/>
      <c r="O11" s="30"/>
      <c r="P11" s="41"/>
      <c r="Q11" s="30"/>
      <c r="R11" s="41"/>
      <c r="S11" s="30"/>
      <c r="T11" s="41"/>
      <c r="U11" s="30"/>
    </row>
    <row r="12" ht="13.5">
      <c r="A12" s="42" t="s">
        <v>256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L25" sqref="L25"/>
    </sheetView>
  </sheetViews>
  <sheetFormatPr defaultColWidth="8.88671875" defaultRowHeight="13.5"/>
  <cols>
    <col min="1" max="1" width="8.88671875" style="436" customWidth="1"/>
    <col min="2" max="2" width="9.3359375" style="436" bestFit="1" customWidth="1"/>
    <col min="3" max="3" width="11.21484375" style="436" customWidth="1"/>
    <col min="4" max="4" width="7.77734375" style="436" customWidth="1"/>
    <col min="5" max="5" width="7.88671875" style="436" customWidth="1"/>
    <col min="6" max="6" width="9.88671875" style="436" customWidth="1"/>
    <col min="7" max="7" width="7.77734375" style="436" customWidth="1"/>
    <col min="8" max="8" width="8.4453125" style="436" customWidth="1"/>
    <col min="9" max="9" width="8.21484375" style="436" customWidth="1"/>
    <col min="10" max="16384" width="8.88671875" style="436" customWidth="1"/>
  </cols>
  <sheetData>
    <row r="1" spans="1:12" ht="19.5" customHeight="1">
      <c r="A1" s="434"/>
      <c r="B1" s="435"/>
      <c r="E1" s="434"/>
      <c r="F1" s="437" t="s">
        <v>677</v>
      </c>
      <c r="G1" s="437"/>
      <c r="H1" s="437"/>
      <c r="I1" s="437"/>
      <c r="J1" s="437"/>
      <c r="K1" s="434"/>
      <c r="L1" s="434"/>
    </row>
    <row r="2" spans="1:12" ht="24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s="440" customFormat="1" ht="25.5" customHeight="1">
      <c r="A3" s="438" t="s">
        <v>668</v>
      </c>
      <c r="B3" s="439"/>
      <c r="C3" s="438" t="s">
        <v>0</v>
      </c>
      <c r="D3" s="439"/>
      <c r="E3" s="439"/>
      <c r="F3" s="439"/>
      <c r="G3" s="439"/>
      <c r="H3" s="439"/>
      <c r="I3" s="439"/>
      <c r="J3" s="439"/>
      <c r="K3" s="439"/>
      <c r="L3" s="439"/>
    </row>
    <row r="4" spans="1:15" s="445" customFormat="1" ht="21.75" customHeight="1">
      <c r="A4" s="441" t="s">
        <v>715</v>
      </c>
      <c r="B4" s="442" t="s">
        <v>669</v>
      </c>
      <c r="C4" s="443"/>
      <c r="D4" s="443" t="s">
        <v>670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4"/>
    </row>
    <row r="5" spans="1:15" s="445" customFormat="1" ht="21.75" customHeight="1">
      <c r="A5" s="441"/>
      <c r="B5" s="442" t="s">
        <v>671</v>
      </c>
      <c r="C5" s="443" t="s">
        <v>239</v>
      </c>
      <c r="D5" s="443" t="s">
        <v>79</v>
      </c>
      <c r="E5" s="443"/>
      <c r="F5" s="443"/>
      <c r="G5" s="443" t="s">
        <v>672</v>
      </c>
      <c r="H5" s="443"/>
      <c r="I5" s="443"/>
      <c r="J5" s="443" t="s">
        <v>673</v>
      </c>
      <c r="K5" s="443"/>
      <c r="L5" s="443"/>
      <c r="M5" s="443" t="s">
        <v>674</v>
      </c>
      <c r="N5" s="443"/>
      <c r="O5" s="444"/>
    </row>
    <row r="6" spans="1:15" s="445" customFormat="1" ht="21.75" customHeight="1">
      <c r="A6" s="441"/>
      <c r="B6" s="442"/>
      <c r="C6" s="443"/>
      <c r="D6" s="446" t="s">
        <v>675</v>
      </c>
      <c r="E6" s="446" t="s">
        <v>101</v>
      </c>
      <c r="F6" s="446" t="s">
        <v>239</v>
      </c>
      <c r="G6" s="446" t="s">
        <v>675</v>
      </c>
      <c r="H6" s="446" t="s">
        <v>101</v>
      </c>
      <c r="I6" s="446" t="s">
        <v>239</v>
      </c>
      <c r="J6" s="446" t="s">
        <v>675</v>
      </c>
      <c r="K6" s="446" t="s">
        <v>101</v>
      </c>
      <c r="L6" s="446" t="s">
        <v>239</v>
      </c>
      <c r="M6" s="446" t="s">
        <v>675</v>
      </c>
      <c r="N6" s="446" t="s">
        <v>101</v>
      </c>
      <c r="O6" s="447" t="s">
        <v>239</v>
      </c>
    </row>
    <row r="7" spans="1:17" s="440" customFormat="1" ht="21" customHeight="1">
      <c r="A7" s="448" t="s">
        <v>577</v>
      </c>
      <c r="B7" s="449">
        <v>11352</v>
      </c>
      <c r="C7" s="450">
        <v>135208</v>
      </c>
      <c r="D7" s="451">
        <f aca="true" t="shared" si="0" ref="D7:F8">G7+J7+M7</f>
        <v>835</v>
      </c>
      <c r="E7" s="451">
        <f t="shared" si="0"/>
        <v>1778</v>
      </c>
      <c r="F7" s="451">
        <f t="shared" si="0"/>
        <v>26015</v>
      </c>
      <c r="G7" s="451">
        <v>9</v>
      </c>
      <c r="H7" s="451">
        <v>18</v>
      </c>
      <c r="I7" s="451">
        <v>2115</v>
      </c>
      <c r="J7" s="449">
        <v>826</v>
      </c>
      <c r="K7" s="449">
        <v>1760</v>
      </c>
      <c r="L7" s="449">
        <v>23900</v>
      </c>
      <c r="M7" s="449">
        <v>0</v>
      </c>
      <c r="N7" s="449">
        <v>0</v>
      </c>
      <c r="O7" s="449">
        <v>0</v>
      </c>
      <c r="P7" s="449"/>
      <c r="Q7" s="449"/>
    </row>
    <row r="8" spans="1:17" s="440" customFormat="1" ht="21" customHeight="1">
      <c r="A8" s="452" t="s">
        <v>527</v>
      </c>
      <c r="B8" s="453">
        <v>10362</v>
      </c>
      <c r="C8" s="453">
        <v>129147</v>
      </c>
      <c r="D8" s="454">
        <f t="shared" si="0"/>
        <v>944</v>
      </c>
      <c r="E8" s="454">
        <f t="shared" si="0"/>
        <v>1889</v>
      </c>
      <c r="F8" s="454">
        <f t="shared" si="0"/>
        <v>37125</v>
      </c>
      <c r="G8" s="454">
        <v>19</v>
      </c>
      <c r="H8" s="454">
        <v>39</v>
      </c>
      <c r="I8" s="454">
        <v>4750</v>
      </c>
      <c r="J8" s="453">
        <v>925</v>
      </c>
      <c r="K8" s="453">
        <v>1850</v>
      </c>
      <c r="L8" s="453">
        <v>32375</v>
      </c>
      <c r="M8" s="453">
        <v>0</v>
      </c>
      <c r="N8" s="453">
        <v>0</v>
      </c>
      <c r="O8" s="453">
        <v>0</v>
      </c>
      <c r="P8" s="449"/>
      <c r="Q8" s="449"/>
    </row>
    <row r="9" spans="1:12" ht="20.25" customHeight="1">
      <c r="A9" s="455" t="s">
        <v>676</v>
      </c>
      <c r="B9" s="434"/>
      <c r="C9" s="434"/>
      <c r="D9" s="434"/>
      <c r="E9" s="434"/>
      <c r="F9" s="434"/>
      <c r="G9" s="434"/>
      <c r="H9" s="456" t="s">
        <v>0</v>
      </c>
      <c r="I9" s="434"/>
      <c r="J9" s="456"/>
      <c r="K9" s="456"/>
      <c r="L9" s="434"/>
    </row>
    <row r="10" spans="1:12" ht="13.5">
      <c r="A10" s="456" t="s">
        <v>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</row>
  </sheetData>
  <sheetProtection/>
  <mergeCells count="10">
    <mergeCell ref="F1:J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"/>
  <sheetViews>
    <sheetView zoomScalePageLayoutView="0" workbookViewId="0" topLeftCell="A1">
      <selection activeCell="F12" sqref="F12"/>
    </sheetView>
  </sheetViews>
  <sheetFormatPr defaultColWidth="8.88671875" defaultRowHeight="13.5"/>
  <cols>
    <col min="1" max="4" width="8.88671875" style="13" customWidth="1"/>
    <col min="5" max="5" width="8.99609375" style="13" customWidth="1"/>
    <col min="6" max="7" width="7.77734375" style="13" customWidth="1"/>
    <col min="8" max="8" width="7.88671875" style="13" customWidth="1"/>
    <col min="9" max="9" width="8.10546875" style="13" customWidth="1"/>
    <col min="10" max="11" width="7.77734375" style="13" customWidth="1"/>
    <col min="12" max="12" width="8.4453125" style="13" customWidth="1"/>
    <col min="13" max="13" width="8.21484375" style="13" customWidth="1"/>
    <col min="14" max="16384" width="8.88671875" style="13" customWidth="1"/>
  </cols>
  <sheetData>
    <row r="2" spans="1:17" s="31" customFormat="1" ht="24.75" customHeight="1">
      <c r="A2" s="342" t="s">
        <v>696</v>
      </c>
      <c r="B2" s="342"/>
      <c r="C2" s="342"/>
      <c r="D2" s="342"/>
      <c r="E2" s="342"/>
      <c r="F2" s="342"/>
      <c r="G2" s="134"/>
      <c r="H2" s="31" t="s">
        <v>0</v>
      </c>
      <c r="I2" s="134"/>
      <c r="J2" s="31" t="s">
        <v>0</v>
      </c>
      <c r="K2" s="134"/>
      <c r="L2" s="134"/>
      <c r="M2" s="134"/>
      <c r="N2" s="134"/>
      <c r="O2" s="134"/>
      <c r="P2" s="134"/>
      <c r="Q2" s="134"/>
    </row>
    <row r="3" spans="1:17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9" customFormat="1" ht="21.75" customHeight="1">
      <c r="A4" s="32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19" customFormat="1" ht="21.75" customHeight="1">
      <c r="A5" s="385" t="s">
        <v>146</v>
      </c>
      <c r="B5" s="346" t="s">
        <v>103</v>
      </c>
      <c r="C5" s="346"/>
      <c r="D5" s="346" t="s">
        <v>260</v>
      </c>
      <c r="E5" s="346"/>
      <c r="F5" s="346" t="s">
        <v>261</v>
      </c>
      <c r="G5" s="346"/>
      <c r="H5" s="346" t="s">
        <v>104</v>
      </c>
      <c r="I5" s="346"/>
      <c r="J5" s="346" t="s">
        <v>105</v>
      </c>
      <c r="K5" s="346"/>
      <c r="L5" s="346" t="s">
        <v>106</v>
      </c>
      <c r="M5" s="346"/>
      <c r="N5" s="346" t="s">
        <v>107</v>
      </c>
      <c r="O5" s="346"/>
      <c r="P5" s="346" t="s">
        <v>262</v>
      </c>
      <c r="Q5" s="345"/>
    </row>
    <row r="6" spans="1:17" s="19" customFormat="1" ht="24.75" customHeight="1">
      <c r="A6" s="386"/>
      <c r="B6" s="37" t="s">
        <v>65</v>
      </c>
      <c r="C6" s="34" t="s">
        <v>133</v>
      </c>
      <c r="D6" s="34" t="s">
        <v>65</v>
      </c>
      <c r="E6" s="34" t="s">
        <v>133</v>
      </c>
      <c r="F6" s="34" t="s">
        <v>65</v>
      </c>
      <c r="G6" s="34" t="s">
        <v>133</v>
      </c>
      <c r="H6" s="34" t="s">
        <v>65</v>
      </c>
      <c r="I6" s="34" t="s">
        <v>133</v>
      </c>
      <c r="J6" s="34" t="s">
        <v>65</v>
      </c>
      <c r="K6" s="34" t="s">
        <v>133</v>
      </c>
      <c r="L6" s="34" t="s">
        <v>65</v>
      </c>
      <c r="M6" s="34" t="s">
        <v>133</v>
      </c>
      <c r="N6" s="34" t="s">
        <v>65</v>
      </c>
      <c r="O6" s="34" t="s">
        <v>133</v>
      </c>
      <c r="P6" s="34" t="s">
        <v>65</v>
      </c>
      <c r="Q6" s="34" t="s">
        <v>133</v>
      </c>
    </row>
    <row r="7" spans="1:17" s="19" customFormat="1" ht="27" customHeight="1">
      <c r="A7" s="40" t="s">
        <v>220</v>
      </c>
      <c r="B7" s="47">
        <v>12</v>
      </c>
      <c r="C7" s="47">
        <v>502</v>
      </c>
      <c r="D7" s="47">
        <v>7</v>
      </c>
      <c r="E7" s="47">
        <v>291</v>
      </c>
      <c r="F7" s="47">
        <v>2</v>
      </c>
      <c r="G7" s="47">
        <v>132</v>
      </c>
      <c r="H7" s="47">
        <v>0</v>
      </c>
      <c r="I7" s="47">
        <v>0</v>
      </c>
      <c r="J7" s="47">
        <v>4</v>
      </c>
      <c r="K7" s="47">
        <v>81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</row>
    <row r="8" spans="1:17" s="19" customFormat="1" ht="27" customHeight="1">
      <c r="A8" s="40" t="s">
        <v>258</v>
      </c>
      <c r="B8" s="47">
        <v>13</v>
      </c>
      <c r="C8" s="47">
        <v>510</v>
      </c>
      <c r="D8" s="47">
        <v>5</v>
      </c>
      <c r="E8" s="47">
        <v>283</v>
      </c>
      <c r="F8" s="47">
        <v>4</v>
      </c>
      <c r="G8" s="47">
        <v>147</v>
      </c>
      <c r="H8" s="47">
        <v>0</v>
      </c>
      <c r="I8" s="47">
        <v>0</v>
      </c>
      <c r="J8" s="47">
        <v>4</v>
      </c>
      <c r="K8" s="47">
        <v>80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</row>
    <row r="9" spans="1:17" s="19" customFormat="1" ht="27" customHeight="1">
      <c r="A9" s="40" t="s">
        <v>405</v>
      </c>
      <c r="B9" s="47">
        <v>15</v>
      </c>
      <c r="C9" s="47">
        <v>522</v>
      </c>
      <c r="D9" s="47">
        <v>5</v>
      </c>
      <c r="E9" s="47">
        <v>283</v>
      </c>
      <c r="F9" s="47">
        <v>5</v>
      </c>
      <c r="G9" s="47">
        <v>173</v>
      </c>
      <c r="H9" s="47">
        <v>0</v>
      </c>
      <c r="I9" s="47">
        <v>0</v>
      </c>
      <c r="J9" s="47">
        <v>5</v>
      </c>
      <c r="K9" s="47">
        <v>66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s="19" customFormat="1" ht="27" customHeight="1">
      <c r="A10" s="40" t="s">
        <v>434</v>
      </c>
      <c r="B10" s="47">
        <v>23</v>
      </c>
      <c r="C10" s="47">
        <v>582</v>
      </c>
      <c r="D10" s="47">
        <v>5</v>
      </c>
      <c r="E10" s="47">
        <v>274</v>
      </c>
      <c r="F10" s="47">
        <v>12</v>
      </c>
      <c r="G10" s="47">
        <v>245</v>
      </c>
      <c r="H10" s="47">
        <v>1</v>
      </c>
      <c r="I10" s="47">
        <v>6</v>
      </c>
      <c r="J10" s="47">
        <v>5</v>
      </c>
      <c r="K10" s="47">
        <v>57</v>
      </c>
      <c r="L10" s="47"/>
      <c r="M10" s="47"/>
      <c r="N10" s="47"/>
      <c r="O10" s="47"/>
      <c r="P10" s="47"/>
      <c r="Q10" s="47"/>
    </row>
    <row r="11" spans="1:17" s="19" customFormat="1" ht="27" customHeight="1">
      <c r="A11" s="40" t="s">
        <v>443</v>
      </c>
      <c r="B11" s="52">
        <f>D11+F11+H11+J11+L11+N11+P11</f>
        <v>32</v>
      </c>
      <c r="C11" s="52">
        <f>E11+G11+I11+K11+M11+O11+Q11</f>
        <v>765</v>
      </c>
      <c r="D11" s="52">
        <v>8</v>
      </c>
      <c r="E11" s="52">
        <v>284</v>
      </c>
      <c r="F11" s="52">
        <v>17</v>
      </c>
      <c r="G11" s="52">
        <v>360</v>
      </c>
      <c r="H11" s="52">
        <v>2</v>
      </c>
      <c r="I11" s="52">
        <v>21</v>
      </c>
      <c r="J11" s="52">
        <v>5</v>
      </c>
      <c r="K11" s="52">
        <v>100</v>
      </c>
      <c r="L11" s="52"/>
      <c r="M11" s="52"/>
      <c r="N11" s="52"/>
      <c r="O11" s="52"/>
      <c r="P11" s="52"/>
      <c r="Q11" s="52"/>
    </row>
    <row r="12" spans="1:21" s="19" customFormat="1" ht="21.75" customHeight="1">
      <c r="A12" s="250" t="s">
        <v>528</v>
      </c>
      <c r="B12" s="276">
        <v>39</v>
      </c>
      <c r="C12" s="260">
        <v>862</v>
      </c>
      <c r="D12" s="260">
        <v>10</v>
      </c>
      <c r="E12" s="260">
        <v>279</v>
      </c>
      <c r="F12" s="260">
        <v>22</v>
      </c>
      <c r="G12" s="326">
        <v>428</v>
      </c>
      <c r="H12" s="325">
        <v>2</v>
      </c>
      <c r="I12" s="326">
        <v>50</v>
      </c>
      <c r="J12" s="325">
        <v>5</v>
      </c>
      <c r="K12" s="326">
        <v>105</v>
      </c>
      <c r="L12" s="318"/>
      <c r="M12" s="319"/>
      <c r="N12" s="318"/>
      <c r="O12" s="319"/>
      <c r="P12" s="318"/>
      <c r="Q12" s="319"/>
      <c r="R12" s="41"/>
      <c r="S12" s="30"/>
      <c r="T12" s="41"/>
      <c r="U12" s="30"/>
    </row>
    <row r="13" spans="1:3" ht="13.5">
      <c r="A13" s="414" t="s">
        <v>157</v>
      </c>
      <c r="B13" s="414"/>
      <c r="C13" s="414"/>
    </row>
    <row r="14" spans="1:17" s="14" customFormat="1" ht="19.5" customHeight="1">
      <c r="A14" s="42" t="s">
        <v>300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14" customFormat="1" ht="18" customHeight="1">
      <c r="A15" s="42" t="s">
        <v>263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s="14" customFormat="1" ht="18" customHeight="1">
      <c r="A16" s="42" t="s">
        <v>264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</sheetData>
  <sheetProtection/>
  <mergeCells count="11">
    <mergeCell ref="A2:F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A13:C13"/>
  </mergeCells>
  <printOptions/>
  <pageMargins left="0.55" right="0.5" top="0.73" bottom="0.56" header="0.68" footer="0.72"/>
  <pageSetup fitToHeight="1" fitToWidth="1"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J25" sqref="J25"/>
    </sheetView>
  </sheetViews>
  <sheetFormatPr defaultColWidth="8.88671875" defaultRowHeight="13.5"/>
  <cols>
    <col min="1" max="1" width="8.4453125" style="491" customWidth="1"/>
    <col min="2" max="17" width="7.77734375" style="491" customWidth="1"/>
    <col min="18" max="16384" width="8.88671875" style="491" customWidth="1"/>
  </cols>
  <sheetData>
    <row r="1" spans="4:17" s="457" customFormat="1" ht="17.25" customHeight="1">
      <c r="D1" s="458"/>
      <c r="E1" s="459"/>
      <c r="F1" s="459"/>
      <c r="G1" s="459"/>
      <c r="H1" s="459"/>
      <c r="I1" s="459"/>
      <c r="J1" s="459"/>
      <c r="K1" s="459"/>
      <c r="L1" s="459"/>
      <c r="M1" s="459"/>
      <c r="N1" s="458"/>
      <c r="O1" s="458"/>
      <c r="P1" s="458"/>
      <c r="Q1" s="458"/>
    </row>
    <row r="2" spans="1:17" s="457" customFormat="1" ht="24" customHeight="1">
      <c r="A2" s="460" t="s">
        <v>697</v>
      </c>
      <c r="B2" s="461"/>
      <c r="C2" s="461"/>
      <c r="D2" s="461"/>
      <c r="E2" s="459"/>
      <c r="F2" s="459"/>
      <c r="G2" s="459"/>
      <c r="H2" s="459"/>
      <c r="I2" s="459"/>
      <c r="J2" s="459"/>
      <c r="K2" s="459"/>
      <c r="L2" s="459"/>
      <c r="M2" s="459"/>
      <c r="N2" s="458"/>
      <c r="O2" s="458"/>
      <c r="P2" s="458"/>
      <c r="Q2" s="458"/>
    </row>
    <row r="3" spans="1:17" s="457" customFormat="1" ht="13.5" customHeight="1">
      <c r="A3" s="462" t="s">
        <v>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8"/>
      <c r="O3" s="458"/>
      <c r="P3" s="458"/>
      <c r="Q3" s="458"/>
    </row>
    <row r="4" spans="1:13" s="465" customFormat="1" ht="21.75" customHeight="1">
      <c r="A4" s="463" t="s">
        <v>120</v>
      </c>
      <c r="B4" s="464"/>
      <c r="C4" s="464"/>
      <c r="D4" s="464"/>
      <c r="E4" s="464"/>
      <c r="F4" s="464"/>
      <c r="G4" s="463" t="s">
        <v>0</v>
      </c>
      <c r="H4" s="464"/>
      <c r="I4" s="464"/>
      <c r="J4" s="464"/>
      <c r="K4" s="464"/>
      <c r="L4" s="463" t="s">
        <v>0</v>
      </c>
      <c r="M4" s="464"/>
    </row>
    <row r="5" spans="1:17" s="472" customFormat="1" ht="20.25" customHeight="1">
      <c r="A5" s="466" t="s">
        <v>452</v>
      </c>
      <c r="B5" s="467" t="s">
        <v>453</v>
      </c>
      <c r="C5" s="468"/>
      <c r="D5" s="468"/>
      <c r="E5" s="469"/>
      <c r="F5" s="470" t="s">
        <v>454</v>
      </c>
      <c r="G5" s="470"/>
      <c r="H5" s="470"/>
      <c r="I5" s="470"/>
      <c r="J5" s="470" t="s">
        <v>455</v>
      </c>
      <c r="K5" s="470"/>
      <c r="L5" s="470"/>
      <c r="M5" s="470"/>
      <c r="N5" s="470" t="s">
        <v>456</v>
      </c>
      <c r="O5" s="470"/>
      <c r="P5" s="470"/>
      <c r="Q5" s="471"/>
    </row>
    <row r="6" spans="1:17" s="472" customFormat="1" ht="20.25" customHeight="1">
      <c r="A6" s="473"/>
      <c r="B6" s="474" t="s">
        <v>77</v>
      </c>
      <c r="C6" s="471" t="s">
        <v>457</v>
      </c>
      <c r="D6" s="475"/>
      <c r="E6" s="474" t="s">
        <v>458</v>
      </c>
      <c r="F6" s="474" t="s">
        <v>77</v>
      </c>
      <c r="G6" s="476" t="s">
        <v>457</v>
      </c>
      <c r="H6" s="476"/>
      <c r="I6" s="474" t="s">
        <v>458</v>
      </c>
      <c r="J6" s="474" t="s">
        <v>77</v>
      </c>
      <c r="K6" s="476" t="s">
        <v>457</v>
      </c>
      <c r="L6" s="476"/>
      <c r="M6" s="474" t="s">
        <v>458</v>
      </c>
      <c r="N6" s="474" t="s">
        <v>77</v>
      </c>
      <c r="O6" s="474" t="s">
        <v>457</v>
      </c>
      <c r="P6" s="474"/>
      <c r="Q6" s="477" t="s">
        <v>458</v>
      </c>
    </row>
    <row r="7" spans="1:17" s="472" customFormat="1" ht="18.75" customHeight="1">
      <c r="A7" s="478"/>
      <c r="B7" s="470"/>
      <c r="C7" s="479" t="s">
        <v>459</v>
      </c>
      <c r="D7" s="479" t="s">
        <v>460</v>
      </c>
      <c r="E7" s="470"/>
      <c r="F7" s="470"/>
      <c r="G7" s="480" t="s">
        <v>459</v>
      </c>
      <c r="H7" s="480" t="s">
        <v>460</v>
      </c>
      <c r="I7" s="474"/>
      <c r="J7" s="470"/>
      <c r="K7" s="479" t="s">
        <v>459</v>
      </c>
      <c r="L7" s="479" t="s">
        <v>460</v>
      </c>
      <c r="M7" s="474"/>
      <c r="N7" s="470"/>
      <c r="O7" s="481" t="s">
        <v>459</v>
      </c>
      <c r="P7" s="481" t="s">
        <v>460</v>
      </c>
      <c r="Q7" s="477"/>
    </row>
    <row r="8" spans="1:17" s="465" customFormat="1" ht="27" customHeight="1">
      <c r="A8" s="482" t="s">
        <v>258</v>
      </c>
      <c r="B8" s="483">
        <v>4</v>
      </c>
      <c r="C8" s="484">
        <v>147</v>
      </c>
      <c r="D8" s="484">
        <v>147</v>
      </c>
      <c r="E8" s="484">
        <v>90</v>
      </c>
      <c r="F8" s="484">
        <v>2</v>
      </c>
      <c r="G8" s="484">
        <v>133</v>
      </c>
      <c r="H8" s="484">
        <v>133</v>
      </c>
      <c r="I8" s="484">
        <v>74</v>
      </c>
      <c r="J8" s="484">
        <v>2</v>
      </c>
      <c r="K8" s="484">
        <v>14</v>
      </c>
      <c r="L8" s="484">
        <v>14</v>
      </c>
      <c r="M8" s="484">
        <v>16</v>
      </c>
      <c r="N8" s="484">
        <v>0</v>
      </c>
      <c r="O8" s="484">
        <v>0</v>
      </c>
      <c r="P8" s="484">
        <v>0</v>
      </c>
      <c r="Q8" s="484">
        <v>0</v>
      </c>
    </row>
    <row r="9" spans="1:17" s="465" customFormat="1" ht="27" customHeight="1">
      <c r="A9" s="482" t="s">
        <v>405</v>
      </c>
      <c r="B9" s="483">
        <v>5</v>
      </c>
      <c r="C9" s="484">
        <v>193</v>
      </c>
      <c r="D9" s="484">
        <v>163</v>
      </c>
      <c r="E9" s="484">
        <v>93</v>
      </c>
      <c r="F9" s="484">
        <v>2</v>
      </c>
      <c r="G9" s="484">
        <v>170</v>
      </c>
      <c r="H9" s="484">
        <v>140</v>
      </c>
      <c r="I9" s="484">
        <v>79</v>
      </c>
      <c r="J9" s="484">
        <v>3</v>
      </c>
      <c r="K9" s="484">
        <v>23</v>
      </c>
      <c r="L9" s="484">
        <v>23</v>
      </c>
      <c r="M9" s="484">
        <v>14</v>
      </c>
      <c r="N9" s="484">
        <v>0</v>
      </c>
      <c r="O9" s="484">
        <v>0</v>
      </c>
      <c r="P9" s="484">
        <v>0</v>
      </c>
      <c r="Q9" s="484">
        <v>0</v>
      </c>
    </row>
    <row r="10" spans="1:17" s="465" customFormat="1" ht="27" customHeight="1">
      <c r="A10" s="482" t="s">
        <v>427</v>
      </c>
      <c r="B10" s="483">
        <v>12</v>
      </c>
      <c r="C10" s="484">
        <v>296</v>
      </c>
      <c r="D10" s="484">
        <v>245</v>
      </c>
      <c r="E10" s="484">
        <v>152</v>
      </c>
      <c r="F10" s="484">
        <v>4</v>
      </c>
      <c r="G10" s="484">
        <v>226</v>
      </c>
      <c r="H10" s="484">
        <v>198</v>
      </c>
      <c r="I10" s="484">
        <v>113</v>
      </c>
      <c r="J10" s="484">
        <v>8</v>
      </c>
      <c r="K10" s="484">
        <v>70</v>
      </c>
      <c r="L10" s="484">
        <v>47</v>
      </c>
      <c r="M10" s="484">
        <v>39</v>
      </c>
      <c r="N10" s="484">
        <v>0</v>
      </c>
      <c r="O10" s="484">
        <v>0</v>
      </c>
      <c r="P10" s="484">
        <v>0</v>
      </c>
      <c r="Q10" s="484">
        <v>0</v>
      </c>
    </row>
    <row r="11" spans="1:17" s="465" customFormat="1" ht="27" customHeight="1">
      <c r="A11" s="482" t="s">
        <v>443</v>
      </c>
      <c r="B11" s="485">
        <f>F11+J11+N11</f>
        <v>17</v>
      </c>
      <c r="C11" s="451">
        <f>G11+K11+O11</f>
        <v>393</v>
      </c>
      <c r="D11" s="451">
        <f>H11+L11+P11</f>
        <v>341</v>
      </c>
      <c r="E11" s="451">
        <v>216</v>
      </c>
      <c r="F11" s="451">
        <v>4</v>
      </c>
      <c r="G11" s="451">
        <v>286</v>
      </c>
      <c r="H11" s="451">
        <v>254</v>
      </c>
      <c r="I11" s="451">
        <v>158</v>
      </c>
      <c r="J11" s="451">
        <v>13</v>
      </c>
      <c r="K11" s="451">
        <v>107</v>
      </c>
      <c r="L11" s="451">
        <v>87</v>
      </c>
      <c r="M11" s="451">
        <v>58</v>
      </c>
      <c r="N11" s="451">
        <v>0</v>
      </c>
      <c r="O11" s="451">
        <v>0</v>
      </c>
      <c r="P11" s="451">
        <v>0</v>
      </c>
      <c r="Q11" s="451">
        <v>0</v>
      </c>
    </row>
    <row r="12" spans="1:17" s="465" customFormat="1" ht="27" customHeight="1">
      <c r="A12" s="486" t="s">
        <v>527</v>
      </c>
      <c r="B12" s="487">
        <f>F12+J12</f>
        <v>22</v>
      </c>
      <c r="C12" s="454">
        <f>G12+K12</f>
        <v>546</v>
      </c>
      <c r="D12" s="454">
        <f>H12+L12</f>
        <v>428</v>
      </c>
      <c r="E12" s="454">
        <f>I12+M12</f>
        <v>283</v>
      </c>
      <c r="F12" s="454">
        <v>5</v>
      </c>
      <c r="G12" s="454">
        <v>397</v>
      </c>
      <c r="H12" s="454">
        <v>297</v>
      </c>
      <c r="I12" s="454">
        <v>183</v>
      </c>
      <c r="J12" s="454">
        <v>17</v>
      </c>
      <c r="K12" s="454">
        <v>149</v>
      </c>
      <c r="L12" s="454">
        <v>131</v>
      </c>
      <c r="M12" s="454">
        <v>100</v>
      </c>
      <c r="N12" s="454">
        <v>0</v>
      </c>
      <c r="O12" s="454">
        <v>0</v>
      </c>
      <c r="P12" s="454">
        <v>0</v>
      </c>
      <c r="Q12" s="454">
        <v>0</v>
      </c>
    </row>
    <row r="13" spans="1:13" s="490" customFormat="1" ht="15.75" customHeight="1">
      <c r="A13" s="488" t="s">
        <v>446</v>
      </c>
      <c r="B13" s="489"/>
      <c r="C13" s="489"/>
      <c r="D13" s="489"/>
      <c r="E13" s="489"/>
      <c r="F13" s="489"/>
      <c r="G13" s="489"/>
      <c r="H13" s="489"/>
      <c r="I13" s="488"/>
      <c r="J13" s="489"/>
      <c r="K13" s="489"/>
      <c r="L13" s="489"/>
      <c r="M13" s="488" t="s">
        <v>0</v>
      </c>
    </row>
  </sheetData>
  <sheetProtection/>
  <mergeCells count="18">
    <mergeCell ref="A2:D2"/>
    <mergeCell ref="Q6:Q7"/>
    <mergeCell ref="I6:I7"/>
    <mergeCell ref="J6:J7"/>
    <mergeCell ref="K6:L6"/>
    <mergeCell ref="M6:M7"/>
    <mergeCell ref="N6:N7"/>
    <mergeCell ref="O6:P6"/>
    <mergeCell ref="A5:A7"/>
    <mergeCell ref="B5:E5"/>
    <mergeCell ref="F5:I5"/>
    <mergeCell ref="J5:M5"/>
    <mergeCell ref="N5:Q5"/>
    <mergeCell ref="B6:B7"/>
    <mergeCell ref="C6:D6"/>
    <mergeCell ref="E6:E7"/>
    <mergeCell ref="F6:F7"/>
    <mergeCell ref="G6:H6"/>
  </mergeCells>
  <printOptions/>
  <pageMargins left="0.5511811023622047" right="0.07874015748031496" top="0.5511811023622047" bottom="0.5118110236220472" header="0.2362204724409449" footer="0.31496062992125984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6"/>
  <sheetViews>
    <sheetView zoomScalePageLayoutView="0" workbookViewId="0" topLeftCell="A1">
      <selection activeCell="G23" sqref="G23"/>
    </sheetView>
  </sheetViews>
  <sheetFormatPr defaultColWidth="8.88671875" defaultRowHeight="13.5"/>
  <cols>
    <col min="1" max="1" width="13.88671875" style="13" customWidth="1"/>
    <col min="2" max="2" width="12.3359375" style="13" customWidth="1"/>
    <col min="3" max="4" width="10.3359375" style="13" customWidth="1"/>
    <col min="5" max="6" width="10.4453125" style="13" customWidth="1"/>
    <col min="7" max="7" width="10.88671875" style="13" customWidth="1"/>
    <col min="8" max="8" width="10.77734375" style="13" customWidth="1"/>
    <col min="9" max="16384" width="8.88671875" style="13" customWidth="1"/>
  </cols>
  <sheetData>
    <row r="2" spans="1:7" ht="20.25" customHeight="1">
      <c r="A2" s="135" t="s">
        <v>698</v>
      </c>
      <c r="B2" s="135"/>
      <c r="C2" s="135"/>
      <c r="D2" s="135"/>
      <c r="E2" s="135"/>
      <c r="F2" s="135"/>
      <c r="G2" s="135"/>
    </row>
    <row r="3" spans="1:7" ht="13.5">
      <c r="A3" s="27"/>
      <c r="B3" s="27"/>
      <c r="C3" s="27"/>
      <c r="D3" s="27"/>
      <c r="E3" s="27"/>
      <c r="F3" s="27"/>
      <c r="G3" s="27"/>
    </row>
    <row r="4" spans="1:7" s="19" customFormat="1" ht="21" customHeight="1">
      <c r="A4" s="32" t="s">
        <v>120</v>
      </c>
      <c r="B4" s="32"/>
      <c r="C4" s="33"/>
      <c r="D4" s="33"/>
      <c r="E4" s="33"/>
      <c r="F4" s="33"/>
      <c r="G4" s="33"/>
    </row>
    <row r="5" spans="1:8" s="21" customFormat="1" ht="21.75" customHeight="1">
      <c r="A5" s="347" t="s">
        <v>146</v>
      </c>
      <c r="B5" s="87" t="s">
        <v>78</v>
      </c>
      <c r="C5" s="413" t="s">
        <v>360</v>
      </c>
      <c r="D5" s="413"/>
      <c r="E5" s="413"/>
      <c r="F5" s="413"/>
      <c r="G5" s="383" t="s">
        <v>643</v>
      </c>
      <c r="H5" s="383" t="s">
        <v>132</v>
      </c>
    </row>
    <row r="6" spans="1:8" s="21" customFormat="1" ht="21.75" customHeight="1">
      <c r="A6" s="347"/>
      <c r="B6" s="383" t="s">
        <v>77</v>
      </c>
      <c r="C6" s="383" t="s">
        <v>77</v>
      </c>
      <c r="D6" s="379" t="s">
        <v>458</v>
      </c>
      <c r="E6" s="393"/>
      <c r="F6" s="394"/>
      <c r="G6" s="384"/>
      <c r="H6" s="384"/>
    </row>
    <row r="7" spans="1:8" s="21" customFormat="1" ht="21.75" customHeight="1">
      <c r="A7" s="347"/>
      <c r="B7" s="384"/>
      <c r="C7" s="384"/>
      <c r="D7" s="97"/>
      <c r="E7" s="97" t="s">
        <v>94</v>
      </c>
      <c r="F7" s="97" t="s">
        <v>68</v>
      </c>
      <c r="G7" s="34" t="s">
        <v>77</v>
      </c>
      <c r="H7" s="34" t="s">
        <v>77</v>
      </c>
    </row>
    <row r="8" spans="1:16" s="19" customFormat="1" ht="30.75" customHeight="1">
      <c r="A8" s="40" t="s">
        <v>220</v>
      </c>
      <c r="B8" s="54">
        <v>62</v>
      </c>
      <c r="C8" s="54">
        <v>1</v>
      </c>
      <c r="D8" s="54"/>
      <c r="E8" s="54"/>
      <c r="F8" s="54"/>
      <c r="G8" s="54">
        <v>54</v>
      </c>
      <c r="H8" s="54">
        <v>7</v>
      </c>
      <c r="I8" s="47"/>
      <c r="J8" s="47"/>
      <c r="K8" s="33"/>
      <c r="L8" s="33"/>
      <c r="M8" s="33"/>
      <c r="N8" s="33"/>
      <c r="O8" s="33"/>
      <c r="P8" s="33"/>
    </row>
    <row r="9" spans="1:16" s="19" customFormat="1" ht="30.75" customHeight="1">
      <c r="A9" s="40" t="s">
        <v>433</v>
      </c>
      <c r="B9" s="54">
        <v>66</v>
      </c>
      <c r="C9" s="54">
        <v>1</v>
      </c>
      <c r="D9" s="54"/>
      <c r="E9" s="54"/>
      <c r="F9" s="54"/>
      <c r="G9" s="54">
        <v>58</v>
      </c>
      <c r="H9" s="54">
        <v>7</v>
      </c>
      <c r="I9" s="47"/>
      <c r="J9" s="47"/>
      <c r="K9" s="33"/>
      <c r="L9" s="33"/>
      <c r="M9" s="33"/>
      <c r="N9" s="33"/>
      <c r="O9" s="33"/>
      <c r="P9" s="33"/>
    </row>
    <row r="10" spans="1:16" s="19" customFormat="1" ht="30.75" customHeight="1">
      <c r="A10" s="40" t="s">
        <v>431</v>
      </c>
      <c r="B10" s="54">
        <v>66</v>
      </c>
      <c r="C10" s="54">
        <v>1</v>
      </c>
      <c r="D10" s="54"/>
      <c r="E10" s="54"/>
      <c r="F10" s="54"/>
      <c r="G10" s="54">
        <v>58</v>
      </c>
      <c r="H10" s="54">
        <v>7</v>
      </c>
      <c r="I10" s="47"/>
      <c r="J10" s="47"/>
      <c r="K10" s="33"/>
      <c r="L10" s="33"/>
      <c r="M10" s="33"/>
      <c r="N10" s="33"/>
      <c r="O10" s="33"/>
      <c r="P10" s="33"/>
    </row>
    <row r="11" spans="1:16" s="19" customFormat="1" ht="30.75" customHeight="1">
      <c r="A11" s="40" t="s">
        <v>443</v>
      </c>
      <c r="B11" s="54">
        <f>SUM(B13:B25)</f>
        <v>64</v>
      </c>
      <c r="C11" s="54">
        <f aca="true" t="shared" si="0" ref="C11:H11">SUM(C13:C25)</f>
        <v>1</v>
      </c>
      <c r="D11" s="54"/>
      <c r="E11" s="54">
        <f>SUM(E13:E25)</f>
        <v>6</v>
      </c>
      <c r="F11" s="54">
        <f t="shared" si="0"/>
        <v>5</v>
      </c>
      <c r="G11" s="54">
        <f t="shared" si="0"/>
        <v>58</v>
      </c>
      <c r="H11" s="54">
        <f t="shared" si="0"/>
        <v>5</v>
      </c>
      <c r="I11" s="47"/>
      <c r="J11" s="47"/>
      <c r="K11" s="33"/>
      <c r="L11" s="33"/>
      <c r="M11" s="33"/>
      <c r="N11" s="33"/>
      <c r="O11" s="33"/>
      <c r="P11" s="33"/>
    </row>
    <row r="12" spans="1:15" s="19" customFormat="1" ht="27" customHeight="1">
      <c r="A12" s="40" t="s">
        <v>528</v>
      </c>
      <c r="B12" s="126">
        <f>C12+G12+H12</f>
        <v>66</v>
      </c>
      <c r="C12" s="55">
        <v>1</v>
      </c>
      <c r="D12" s="55">
        <f>SUM(E12:F12)</f>
        <v>11</v>
      </c>
      <c r="E12" s="128">
        <v>6</v>
      </c>
      <c r="F12" s="128">
        <v>5</v>
      </c>
      <c r="G12" s="128">
        <v>60</v>
      </c>
      <c r="H12" s="47">
        <v>5</v>
      </c>
      <c r="I12" s="47"/>
      <c r="J12" s="33"/>
      <c r="K12" s="33"/>
      <c r="L12" s="33"/>
      <c r="M12" s="33"/>
      <c r="N12" s="33"/>
      <c r="O12" s="33"/>
    </row>
    <row r="13" spans="1:16" s="19" customFormat="1" ht="9.75" customHeight="1">
      <c r="A13" s="40"/>
      <c r="B13" s="54"/>
      <c r="C13" s="54"/>
      <c r="D13" s="54"/>
      <c r="E13" s="54"/>
      <c r="F13" s="54"/>
      <c r="G13" s="54"/>
      <c r="H13" s="54"/>
      <c r="I13" s="47"/>
      <c r="J13" s="47"/>
      <c r="K13" s="33"/>
      <c r="L13" s="33"/>
      <c r="M13" s="33"/>
      <c r="N13" s="33"/>
      <c r="O13" s="33"/>
      <c r="P13" s="33"/>
    </row>
    <row r="14" spans="1:26" s="5" customFormat="1" ht="22.5" customHeight="1">
      <c r="A14" s="40" t="s">
        <v>496</v>
      </c>
      <c r="B14" s="120">
        <v>11</v>
      </c>
      <c r="C14" s="52"/>
      <c r="D14" s="52"/>
      <c r="E14" s="52"/>
      <c r="F14" s="52"/>
      <c r="G14" s="52">
        <v>10</v>
      </c>
      <c r="H14" s="52">
        <v>1</v>
      </c>
      <c r="I14" s="98"/>
      <c r="J14" s="98"/>
      <c r="K14" s="98"/>
      <c r="L14" s="98"/>
      <c r="M14" s="73"/>
      <c r="N14" s="98"/>
      <c r="O14" s="73"/>
      <c r="P14" s="73"/>
      <c r="Q14" s="73"/>
      <c r="R14" s="73"/>
      <c r="S14" s="73"/>
      <c r="T14" s="73"/>
      <c r="U14" s="73"/>
      <c r="V14" s="98"/>
      <c r="W14" s="98"/>
      <c r="X14" s="98"/>
      <c r="Y14" s="98"/>
      <c r="Z14" s="98"/>
    </row>
    <row r="15" spans="1:26" s="5" customFormat="1" ht="22.5" customHeight="1">
      <c r="A15" s="40" t="s">
        <v>497</v>
      </c>
      <c r="B15" s="120">
        <v>5</v>
      </c>
      <c r="C15" s="52"/>
      <c r="D15" s="52"/>
      <c r="E15" s="52"/>
      <c r="F15" s="52"/>
      <c r="G15" s="54">
        <v>5</v>
      </c>
      <c r="H15" s="52"/>
      <c r="I15" s="98"/>
      <c r="J15" s="98"/>
      <c r="K15" s="98"/>
      <c r="L15" s="98"/>
      <c r="M15" s="73"/>
      <c r="N15" s="98"/>
      <c r="O15" s="73"/>
      <c r="P15" s="73"/>
      <c r="Q15" s="73"/>
      <c r="R15" s="73"/>
      <c r="S15" s="98"/>
      <c r="T15" s="98"/>
      <c r="U15" s="73"/>
      <c r="V15" s="98"/>
      <c r="W15" s="98"/>
      <c r="X15" s="98"/>
      <c r="Y15" s="98"/>
      <c r="Z15" s="98"/>
    </row>
    <row r="16" spans="1:26" s="5" customFormat="1" ht="22.5" customHeight="1">
      <c r="A16" s="40" t="s">
        <v>498</v>
      </c>
      <c r="B16" s="120">
        <v>7</v>
      </c>
      <c r="C16" s="52"/>
      <c r="D16" s="52"/>
      <c r="E16" s="52"/>
      <c r="F16" s="52"/>
      <c r="G16" s="54">
        <v>7</v>
      </c>
      <c r="H16" s="52"/>
      <c r="I16" s="98"/>
      <c r="J16" s="98"/>
      <c r="K16" s="98"/>
      <c r="L16" s="98"/>
      <c r="M16" s="73"/>
      <c r="N16" s="98"/>
      <c r="O16" s="73"/>
      <c r="P16" s="73"/>
      <c r="Q16" s="73"/>
      <c r="R16" s="73"/>
      <c r="S16" s="98"/>
      <c r="T16" s="98"/>
      <c r="U16" s="73"/>
      <c r="V16" s="98"/>
      <c r="W16" s="98"/>
      <c r="X16" s="98"/>
      <c r="Y16" s="98"/>
      <c r="Z16" s="98"/>
    </row>
    <row r="17" spans="1:26" s="5" customFormat="1" ht="22.5" customHeight="1">
      <c r="A17" s="40" t="s">
        <v>499</v>
      </c>
      <c r="B17" s="120">
        <v>8</v>
      </c>
      <c r="C17" s="52"/>
      <c r="D17" s="52"/>
      <c r="E17" s="52"/>
      <c r="F17" s="52"/>
      <c r="G17" s="54">
        <v>8</v>
      </c>
      <c r="H17" s="52"/>
      <c r="I17" s="98"/>
      <c r="J17" s="98"/>
      <c r="K17" s="98"/>
      <c r="L17" s="98"/>
      <c r="M17" s="73"/>
      <c r="N17" s="98"/>
      <c r="O17" s="73"/>
      <c r="P17" s="73"/>
      <c r="Q17" s="73"/>
      <c r="R17" s="73"/>
      <c r="S17" s="98"/>
      <c r="T17" s="98"/>
      <c r="U17" s="73"/>
      <c r="V17" s="98"/>
      <c r="W17" s="98"/>
      <c r="X17" s="98"/>
      <c r="Y17" s="98"/>
      <c r="Z17" s="98"/>
    </row>
    <row r="18" spans="1:26" s="5" customFormat="1" ht="22.5" customHeight="1">
      <c r="A18" s="40" t="s">
        <v>500</v>
      </c>
      <c r="B18" s="120">
        <v>5</v>
      </c>
      <c r="C18" s="52"/>
      <c r="D18" s="52"/>
      <c r="E18" s="52"/>
      <c r="F18" s="52"/>
      <c r="G18" s="54">
        <v>5</v>
      </c>
      <c r="H18" s="52"/>
      <c r="I18" s="98"/>
      <c r="J18" s="98"/>
      <c r="K18" s="98"/>
      <c r="L18" s="98"/>
      <c r="M18" s="73"/>
      <c r="N18" s="98"/>
      <c r="O18" s="73"/>
      <c r="P18" s="73"/>
      <c r="Q18" s="73"/>
      <c r="R18" s="73"/>
      <c r="S18" s="98"/>
      <c r="T18" s="98"/>
      <c r="U18" s="73"/>
      <c r="V18" s="98"/>
      <c r="W18" s="98"/>
      <c r="X18" s="98"/>
      <c r="Y18" s="98"/>
      <c r="Z18" s="98"/>
    </row>
    <row r="19" spans="1:26" s="5" customFormat="1" ht="22.5" customHeight="1">
      <c r="A19" s="40" t="s">
        <v>501</v>
      </c>
      <c r="B19" s="120">
        <v>4</v>
      </c>
      <c r="C19" s="52"/>
      <c r="D19" s="52"/>
      <c r="E19" s="52"/>
      <c r="F19" s="52"/>
      <c r="G19" s="54">
        <v>3</v>
      </c>
      <c r="H19" s="52">
        <v>1</v>
      </c>
      <c r="I19" s="98"/>
      <c r="J19" s="98"/>
      <c r="K19" s="98"/>
      <c r="L19" s="98"/>
      <c r="M19" s="73"/>
      <c r="N19" s="98"/>
      <c r="O19" s="73"/>
      <c r="P19" s="73"/>
      <c r="Q19" s="73"/>
      <c r="R19" s="73"/>
      <c r="S19" s="98"/>
      <c r="T19" s="98"/>
      <c r="U19" s="73"/>
      <c r="V19" s="98"/>
      <c r="W19" s="98"/>
      <c r="X19" s="98"/>
      <c r="Y19" s="98"/>
      <c r="Z19" s="98"/>
    </row>
    <row r="20" spans="1:26" s="5" customFormat="1" ht="22.5" customHeight="1">
      <c r="A20" s="40" t="s">
        <v>502</v>
      </c>
      <c r="B20" s="120">
        <v>5</v>
      </c>
      <c r="C20" s="52"/>
      <c r="D20" s="52"/>
      <c r="E20" s="52"/>
      <c r="F20" s="52"/>
      <c r="G20" s="54">
        <v>4</v>
      </c>
      <c r="H20" s="52">
        <v>1</v>
      </c>
      <c r="I20" s="98"/>
      <c r="J20" s="98"/>
      <c r="K20" s="98"/>
      <c r="L20" s="98"/>
      <c r="M20" s="73"/>
      <c r="N20" s="98"/>
      <c r="O20" s="73"/>
      <c r="P20" s="73"/>
      <c r="Q20" s="73"/>
      <c r="R20" s="73"/>
      <c r="S20" s="98"/>
      <c r="T20" s="98"/>
      <c r="U20" s="73"/>
      <c r="V20" s="98"/>
      <c r="W20" s="98"/>
      <c r="X20" s="98"/>
      <c r="Y20" s="98"/>
      <c r="Z20" s="98"/>
    </row>
    <row r="21" spans="1:26" s="5" customFormat="1" ht="22.5" customHeight="1">
      <c r="A21" s="40" t="s">
        <v>503</v>
      </c>
      <c r="B21" s="120">
        <v>2</v>
      </c>
      <c r="C21" s="52"/>
      <c r="D21" s="52"/>
      <c r="E21" s="52"/>
      <c r="F21" s="52"/>
      <c r="G21" s="54">
        <v>2</v>
      </c>
      <c r="H21" s="52"/>
      <c r="I21" s="73"/>
      <c r="J21" s="73"/>
      <c r="K21" s="98"/>
      <c r="L21" s="98"/>
      <c r="M21" s="73"/>
      <c r="N21" s="98"/>
      <c r="O21" s="73"/>
      <c r="P21" s="73"/>
      <c r="Q21" s="73"/>
      <c r="R21" s="73"/>
      <c r="S21" s="73"/>
      <c r="T21" s="73"/>
      <c r="U21" s="73"/>
      <c r="V21" s="98"/>
      <c r="W21" s="98"/>
      <c r="X21" s="98"/>
      <c r="Y21" s="98"/>
      <c r="Z21" s="98"/>
    </row>
    <row r="22" spans="1:26" s="5" customFormat="1" ht="22.5" customHeight="1">
      <c r="A22" s="40" t="s">
        <v>504</v>
      </c>
      <c r="B22" s="120">
        <v>2</v>
      </c>
      <c r="C22" s="52"/>
      <c r="D22" s="52"/>
      <c r="E22" s="52"/>
      <c r="F22" s="52"/>
      <c r="G22" s="52">
        <v>2</v>
      </c>
      <c r="H22" s="52"/>
      <c r="I22" s="73"/>
      <c r="J22" s="73"/>
      <c r="K22" s="73"/>
      <c r="L22" s="73"/>
      <c r="M22" s="73"/>
      <c r="N22" s="98"/>
      <c r="O22" s="73"/>
      <c r="P22" s="73"/>
      <c r="Q22" s="73"/>
      <c r="R22" s="73"/>
      <c r="S22" s="98"/>
      <c r="T22" s="98"/>
      <c r="U22" s="98"/>
      <c r="V22" s="98"/>
      <c r="W22" s="98"/>
      <c r="X22" s="98"/>
      <c r="Y22" s="98"/>
      <c r="Z22" s="98"/>
    </row>
    <row r="23" spans="1:26" s="5" customFormat="1" ht="22.5" customHeight="1">
      <c r="A23" s="40" t="s">
        <v>505</v>
      </c>
      <c r="B23" s="120">
        <v>6</v>
      </c>
      <c r="C23" s="52"/>
      <c r="D23" s="52"/>
      <c r="E23" s="52"/>
      <c r="F23" s="52"/>
      <c r="G23" s="52">
        <v>5</v>
      </c>
      <c r="H23" s="52">
        <v>1</v>
      </c>
      <c r="I23" s="73"/>
      <c r="J23" s="73"/>
      <c r="K23" s="73"/>
      <c r="L23" s="73"/>
      <c r="M23" s="73"/>
      <c r="N23" s="98"/>
      <c r="O23" s="73"/>
      <c r="P23" s="98"/>
      <c r="Q23" s="98"/>
      <c r="R23" s="98"/>
      <c r="S23" s="73"/>
      <c r="T23" s="73"/>
      <c r="U23" s="98"/>
      <c r="V23" s="98"/>
      <c r="W23" s="98"/>
      <c r="X23" s="98"/>
      <c r="Y23" s="98"/>
      <c r="Z23" s="98"/>
    </row>
    <row r="24" spans="1:26" s="5" customFormat="1" ht="22.5" customHeight="1">
      <c r="A24" s="40" t="s">
        <v>506</v>
      </c>
      <c r="B24" s="120">
        <v>5</v>
      </c>
      <c r="C24" s="55">
        <v>1</v>
      </c>
      <c r="D24" s="55">
        <f>SUM(E24:F24)</f>
        <v>11</v>
      </c>
      <c r="E24" s="55">
        <v>6</v>
      </c>
      <c r="F24" s="55">
        <v>5</v>
      </c>
      <c r="G24" s="52">
        <v>3</v>
      </c>
      <c r="H24" s="52">
        <v>1</v>
      </c>
      <c r="I24" s="98"/>
      <c r="J24" s="98"/>
      <c r="K24" s="98"/>
      <c r="L24" s="98"/>
      <c r="M24" s="73"/>
      <c r="N24" s="98"/>
      <c r="O24" s="73"/>
      <c r="P24" s="73"/>
      <c r="Q24" s="73"/>
      <c r="R24" s="73"/>
      <c r="S24" s="98"/>
      <c r="T24" s="98"/>
      <c r="U24" s="98"/>
      <c r="V24" s="98"/>
      <c r="W24" s="98"/>
      <c r="X24" s="98"/>
      <c r="Y24" s="98"/>
      <c r="Z24" s="98"/>
    </row>
    <row r="25" spans="1:26" s="5" customFormat="1" ht="22.5" customHeight="1">
      <c r="A25" s="40" t="s">
        <v>507</v>
      </c>
      <c r="B25" s="120">
        <v>4</v>
      </c>
      <c r="C25" s="52"/>
      <c r="D25" s="52"/>
      <c r="E25" s="52"/>
      <c r="F25" s="52"/>
      <c r="G25" s="52">
        <v>4</v>
      </c>
      <c r="H25" s="52"/>
      <c r="I25" s="98"/>
      <c r="J25" s="98"/>
      <c r="K25" s="98"/>
      <c r="L25" s="98"/>
      <c r="M25" s="73"/>
      <c r="N25" s="98"/>
      <c r="O25" s="73"/>
      <c r="P25" s="73"/>
      <c r="Q25" s="73"/>
      <c r="R25" s="73"/>
      <c r="S25" s="73"/>
      <c r="T25" s="73"/>
      <c r="U25" s="73"/>
      <c r="V25" s="73"/>
      <c r="W25" s="98"/>
      <c r="X25" s="98"/>
      <c r="Y25" s="98"/>
      <c r="Z25" s="98"/>
    </row>
    <row r="26" spans="1:26" s="101" customFormat="1" ht="22.5" customHeight="1">
      <c r="A26" s="250" t="s">
        <v>508</v>
      </c>
      <c r="B26" s="257">
        <v>2</v>
      </c>
      <c r="C26" s="258"/>
      <c r="D26" s="258"/>
      <c r="E26" s="259"/>
      <c r="F26" s="259"/>
      <c r="G26" s="258">
        <v>2</v>
      </c>
      <c r="H26" s="258"/>
      <c r="I26" s="98"/>
      <c r="J26" s="98"/>
      <c r="K26" s="98"/>
      <c r="L26" s="98"/>
      <c r="M26" s="73"/>
      <c r="N26" s="98"/>
      <c r="O26" s="73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10" s="14" customFormat="1" ht="13.5">
      <c r="A27" s="415" t="s">
        <v>157</v>
      </c>
      <c r="B27" s="415"/>
      <c r="C27" s="415"/>
      <c r="D27" s="114"/>
      <c r="E27" s="90"/>
      <c r="F27" s="90"/>
      <c r="G27" s="90"/>
      <c r="H27" s="90"/>
      <c r="I27" s="90"/>
      <c r="J27" s="90"/>
    </row>
    <row r="28" spans="2:10" s="14" customFormat="1" ht="13.5">
      <c r="B28" s="90"/>
      <c r="C28" s="90"/>
      <c r="D28" s="90"/>
      <c r="E28" s="90"/>
      <c r="F28" s="90"/>
      <c r="G28" s="90"/>
      <c r="H28" s="90"/>
      <c r="I28" s="90"/>
      <c r="J28" s="90"/>
    </row>
    <row r="29" spans="2:10" ht="13.5">
      <c r="B29" s="89"/>
      <c r="C29" s="89"/>
      <c r="D29" s="89"/>
      <c r="E29" s="89"/>
      <c r="F29" s="89"/>
      <c r="G29" s="89"/>
      <c r="H29" s="89"/>
      <c r="I29" s="89"/>
      <c r="J29" s="89"/>
    </row>
    <row r="30" spans="2:10" ht="13.5">
      <c r="B30" s="89"/>
      <c r="C30" s="89"/>
      <c r="D30" s="89"/>
      <c r="E30" s="89"/>
      <c r="F30" s="89"/>
      <c r="G30" s="89"/>
      <c r="H30" s="89"/>
      <c r="I30" s="89"/>
      <c r="J30" s="89"/>
    </row>
    <row r="31" spans="2:10" ht="13.5">
      <c r="B31" s="89"/>
      <c r="C31" s="89"/>
      <c r="D31" s="89"/>
      <c r="E31" s="89"/>
      <c r="F31" s="89"/>
      <c r="G31" s="89"/>
      <c r="H31" s="89"/>
      <c r="I31" s="89"/>
      <c r="J31" s="89"/>
    </row>
    <row r="32" spans="2:10" ht="13.5">
      <c r="B32" s="89"/>
      <c r="C32" s="89"/>
      <c r="D32" s="89"/>
      <c r="E32" s="89"/>
      <c r="F32" s="89"/>
      <c r="G32" s="89"/>
      <c r="H32" s="89"/>
      <c r="I32" s="89"/>
      <c r="J32" s="89"/>
    </row>
    <row r="33" spans="2:10" ht="13.5">
      <c r="B33" s="89"/>
      <c r="C33" s="89"/>
      <c r="D33" s="89"/>
      <c r="E33" s="89"/>
      <c r="F33" s="89"/>
      <c r="G33" s="89"/>
      <c r="H33" s="89"/>
      <c r="I33" s="89"/>
      <c r="J33" s="89"/>
    </row>
    <row r="34" spans="2:10" ht="13.5">
      <c r="B34" s="89"/>
      <c r="C34" s="89"/>
      <c r="D34" s="89"/>
      <c r="E34" s="89"/>
      <c r="F34" s="89"/>
      <c r="G34" s="89"/>
      <c r="H34" s="89"/>
      <c r="I34" s="89"/>
      <c r="J34" s="89"/>
    </row>
    <row r="35" spans="2:10" ht="13.5">
      <c r="B35" s="89"/>
      <c r="C35" s="89"/>
      <c r="D35" s="89"/>
      <c r="E35" s="89"/>
      <c r="F35" s="89"/>
      <c r="G35" s="89"/>
      <c r="H35" s="89"/>
      <c r="I35" s="89"/>
      <c r="J35" s="89"/>
    </row>
    <row r="36" spans="2:10" ht="13.5">
      <c r="B36" s="89"/>
      <c r="C36" s="89"/>
      <c r="D36" s="89"/>
      <c r="E36" s="89"/>
      <c r="F36" s="89"/>
      <c r="G36" s="89"/>
      <c r="H36" s="89"/>
      <c r="I36" s="89"/>
      <c r="J36" s="89"/>
    </row>
    <row r="37" spans="2:10" ht="13.5">
      <c r="B37" s="89"/>
      <c r="C37" s="89"/>
      <c r="D37" s="89"/>
      <c r="E37" s="89"/>
      <c r="F37" s="89"/>
      <c r="G37" s="89"/>
      <c r="H37" s="89"/>
      <c r="I37" s="89"/>
      <c r="J37" s="89"/>
    </row>
    <row r="38" spans="2:10" ht="13.5">
      <c r="B38" s="89"/>
      <c r="C38" s="89"/>
      <c r="D38" s="89"/>
      <c r="E38" s="89"/>
      <c r="F38" s="89"/>
      <c r="G38" s="89"/>
      <c r="H38" s="89"/>
      <c r="I38" s="89"/>
      <c r="J38" s="89"/>
    </row>
    <row r="39" spans="2:10" ht="13.5">
      <c r="B39" s="89"/>
      <c r="C39" s="89"/>
      <c r="D39" s="89"/>
      <c r="E39" s="89"/>
      <c r="F39" s="89"/>
      <c r="G39" s="89"/>
      <c r="H39" s="89"/>
      <c r="I39" s="89"/>
      <c r="J39" s="89"/>
    </row>
    <row r="40" spans="2:10" ht="13.5">
      <c r="B40" s="89"/>
      <c r="C40" s="89"/>
      <c r="D40" s="89"/>
      <c r="E40" s="89"/>
      <c r="F40" s="89"/>
      <c r="G40" s="89"/>
      <c r="H40" s="89"/>
      <c r="I40" s="89"/>
      <c r="J40" s="89"/>
    </row>
    <row r="41" spans="2:10" ht="13.5">
      <c r="B41" s="89"/>
      <c r="C41" s="89"/>
      <c r="D41" s="89"/>
      <c r="E41" s="89"/>
      <c r="F41" s="89"/>
      <c r="G41" s="89"/>
      <c r="H41" s="89"/>
      <c r="I41" s="89"/>
      <c r="J41" s="89"/>
    </row>
    <row r="42" spans="2:10" ht="13.5">
      <c r="B42" s="89"/>
      <c r="C42" s="89"/>
      <c r="D42" s="89"/>
      <c r="E42" s="89"/>
      <c r="F42" s="89"/>
      <c r="G42" s="89"/>
      <c r="H42" s="89"/>
      <c r="I42" s="89"/>
      <c r="J42" s="89"/>
    </row>
    <row r="43" spans="2:10" ht="13.5">
      <c r="B43" s="89"/>
      <c r="C43" s="89"/>
      <c r="D43" s="89"/>
      <c r="E43" s="89"/>
      <c r="F43" s="89"/>
      <c r="G43" s="89"/>
      <c r="H43" s="89"/>
      <c r="I43" s="89"/>
      <c r="J43" s="89"/>
    </row>
    <row r="44" spans="2:10" ht="13.5">
      <c r="B44" s="89"/>
      <c r="C44" s="89"/>
      <c r="D44" s="89"/>
      <c r="E44" s="89"/>
      <c r="F44" s="89"/>
      <c r="G44" s="89"/>
      <c r="H44" s="89"/>
      <c r="I44" s="89"/>
      <c r="J44" s="89"/>
    </row>
    <row r="45" spans="2:10" ht="13.5">
      <c r="B45" s="89"/>
      <c r="C45" s="89"/>
      <c r="D45" s="89"/>
      <c r="E45" s="89"/>
      <c r="F45" s="89"/>
      <c r="G45" s="89"/>
      <c r="H45" s="89"/>
      <c r="I45" s="89"/>
      <c r="J45" s="89"/>
    </row>
    <row r="46" spans="2:10" ht="13.5">
      <c r="B46" s="89"/>
      <c r="C46" s="89"/>
      <c r="D46" s="89"/>
      <c r="E46" s="89"/>
      <c r="F46" s="89"/>
      <c r="G46" s="89"/>
      <c r="H46" s="89"/>
      <c r="I46" s="89"/>
      <c r="J46" s="89"/>
    </row>
    <row r="47" spans="2:10" ht="13.5">
      <c r="B47" s="89"/>
      <c r="C47" s="89"/>
      <c r="D47" s="89"/>
      <c r="E47" s="89"/>
      <c r="F47" s="89"/>
      <c r="G47" s="89"/>
      <c r="H47" s="89"/>
      <c r="I47" s="89"/>
      <c r="J47" s="89"/>
    </row>
    <row r="48" spans="2:10" ht="13.5">
      <c r="B48" s="89"/>
      <c r="C48" s="89"/>
      <c r="D48" s="89"/>
      <c r="E48" s="89"/>
      <c r="F48" s="89"/>
      <c r="G48" s="89"/>
      <c r="H48" s="89"/>
      <c r="I48" s="89"/>
      <c r="J48" s="89"/>
    </row>
    <row r="49" spans="2:10" ht="13.5">
      <c r="B49" s="89"/>
      <c r="C49" s="89"/>
      <c r="D49" s="89"/>
      <c r="E49" s="89"/>
      <c r="F49" s="89"/>
      <c r="G49" s="89"/>
      <c r="H49" s="89"/>
      <c r="I49" s="89"/>
      <c r="J49" s="89"/>
    </row>
    <row r="50" spans="2:10" ht="13.5">
      <c r="B50" s="89"/>
      <c r="C50" s="89"/>
      <c r="D50" s="89"/>
      <c r="E50" s="89"/>
      <c r="F50" s="89"/>
      <c r="G50" s="89"/>
      <c r="H50" s="89"/>
      <c r="I50" s="89"/>
      <c r="J50" s="89"/>
    </row>
    <row r="51" spans="2:10" ht="13.5">
      <c r="B51" s="89"/>
      <c r="C51" s="89"/>
      <c r="D51" s="89"/>
      <c r="E51" s="89"/>
      <c r="F51" s="89"/>
      <c r="G51" s="89"/>
      <c r="H51" s="89"/>
      <c r="I51" s="89"/>
      <c r="J51" s="89"/>
    </row>
    <row r="52" spans="2:10" ht="13.5">
      <c r="B52" s="89"/>
      <c r="C52" s="89"/>
      <c r="D52" s="89"/>
      <c r="E52" s="89"/>
      <c r="F52" s="89"/>
      <c r="G52" s="89"/>
      <c r="H52" s="89"/>
      <c r="I52" s="89"/>
      <c r="J52" s="89"/>
    </row>
    <row r="53" spans="2:10" ht="13.5">
      <c r="B53" s="89"/>
      <c r="C53" s="89"/>
      <c r="D53" s="89"/>
      <c r="E53" s="89"/>
      <c r="F53" s="89"/>
      <c r="G53" s="89"/>
      <c r="H53" s="89"/>
      <c r="I53" s="89"/>
      <c r="J53" s="89"/>
    </row>
    <row r="54" spans="2:10" ht="13.5">
      <c r="B54" s="89"/>
      <c r="C54" s="89"/>
      <c r="D54" s="89"/>
      <c r="E54" s="89"/>
      <c r="F54" s="89"/>
      <c r="G54" s="89"/>
      <c r="H54" s="89"/>
      <c r="I54" s="89"/>
      <c r="J54" s="89"/>
    </row>
    <row r="55" spans="2:10" ht="13.5">
      <c r="B55" s="89"/>
      <c r="C55" s="89"/>
      <c r="D55" s="89"/>
      <c r="E55" s="89"/>
      <c r="F55" s="89"/>
      <c r="G55" s="89"/>
      <c r="H55" s="89"/>
      <c r="I55" s="89"/>
      <c r="J55" s="89"/>
    </row>
    <row r="56" spans="2:10" ht="13.5">
      <c r="B56" s="89"/>
      <c r="C56" s="89"/>
      <c r="D56" s="89"/>
      <c r="E56" s="89"/>
      <c r="F56" s="89"/>
      <c r="G56" s="89"/>
      <c r="H56" s="89"/>
      <c r="I56" s="89"/>
      <c r="J56" s="89"/>
    </row>
    <row r="57" spans="2:10" ht="13.5">
      <c r="B57" s="89"/>
      <c r="C57" s="89"/>
      <c r="D57" s="89"/>
      <c r="E57" s="89"/>
      <c r="F57" s="89"/>
      <c r="G57" s="89"/>
      <c r="H57" s="89"/>
      <c r="I57" s="89"/>
      <c r="J57" s="89"/>
    </row>
    <row r="58" spans="2:10" ht="13.5">
      <c r="B58" s="89"/>
      <c r="C58" s="89"/>
      <c r="D58" s="89"/>
      <c r="E58" s="89"/>
      <c r="F58" s="89"/>
      <c r="G58" s="89"/>
      <c r="H58" s="89"/>
      <c r="I58" s="89"/>
      <c r="J58" s="89"/>
    </row>
    <row r="59" spans="2:10" ht="13.5">
      <c r="B59" s="89"/>
      <c r="C59" s="89"/>
      <c r="D59" s="89"/>
      <c r="E59" s="89"/>
      <c r="F59" s="89"/>
      <c r="G59" s="89"/>
      <c r="H59" s="89"/>
      <c r="I59" s="89"/>
      <c r="J59" s="89"/>
    </row>
    <row r="60" spans="2:10" ht="13.5">
      <c r="B60" s="89"/>
      <c r="C60" s="89"/>
      <c r="D60" s="89"/>
      <c r="E60" s="89"/>
      <c r="F60" s="89"/>
      <c r="G60" s="89"/>
      <c r="H60" s="89"/>
      <c r="I60" s="89"/>
      <c r="J60" s="89"/>
    </row>
    <row r="61" spans="2:10" ht="13.5">
      <c r="B61" s="89"/>
      <c r="C61" s="89"/>
      <c r="D61" s="89"/>
      <c r="E61" s="89"/>
      <c r="F61" s="89"/>
      <c r="G61" s="89"/>
      <c r="H61" s="89"/>
      <c r="I61" s="89"/>
      <c r="J61" s="89"/>
    </row>
    <row r="62" spans="2:10" ht="13.5">
      <c r="B62" s="89"/>
      <c r="C62" s="89"/>
      <c r="D62" s="89"/>
      <c r="E62" s="89"/>
      <c r="F62" s="89"/>
      <c r="G62" s="89"/>
      <c r="H62" s="89"/>
      <c r="I62" s="89"/>
      <c r="J62" s="89"/>
    </row>
    <row r="63" spans="2:10" ht="13.5">
      <c r="B63" s="89"/>
      <c r="C63" s="89"/>
      <c r="D63" s="89"/>
      <c r="E63" s="89"/>
      <c r="F63" s="89"/>
      <c r="G63" s="89"/>
      <c r="H63" s="89"/>
      <c r="I63" s="89"/>
      <c r="J63" s="89"/>
    </row>
    <row r="64" spans="2:10" ht="13.5">
      <c r="B64" s="89"/>
      <c r="C64" s="89"/>
      <c r="D64" s="89"/>
      <c r="E64" s="89"/>
      <c r="F64" s="89"/>
      <c r="G64" s="89"/>
      <c r="H64" s="89"/>
      <c r="I64" s="89"/>
      <c r="J64" s="89"/>
    </row>
    <row r="65" spans="2:10" ht="13.5">
      <c r="B65" s="89"/>
      <c r="C65" s="89"/>
      <c r="D65" s="89"/>
      <c r="E65" s="89"/>
      <c r="F65" s="89"/>
      <c r="G65" s="89"/>
      <c r="H65" s="89"/>
      <c r="I65" s="89"/>
      <c r="J65" s="89"/>
    </row>
    <row r="66" spans="2:10" ht="13.5">
      <c r="B66" s="89"/>
      <c r="C66" s="89"/>
      <c r="D66" s="89"/>
      <c r="E66" s="89"/>
      <c r="F66" s="89"/>
      <c r="G66" s="89"/>
      <c r="H66" s="89"/>
      <c r="I66" s="89"/>
      <c r="J66" s="89"/>
    </row>
    <row r="67" spans="2:10" ht="13.5">
      <c r="B67" s="89"/>
      <c r="C67" s="89"/>
      <c r="D67" s="89"/>
      <c r="E67" s="89"/>
      <c r="F67" s="89"/>
      <c r="G67" s="89"/>
      <c r="H67" s="89"/>
      <c r="I67" s="89"/>
      <c r="J67" s="89"/>
    </row>
    <row r="68" spans="2:10" ht="13.5">
      <c r="B68" s="89"/>
      <c r="C68" s="89"/>
      <c r="D68" s="89"/>
      <c r="E68" s="89"/>
      <c r="F68" s="89"/>
      <c r="G68" s="89"/>
      <c r="H68" s="89"/>
      <c r="I68" s="89"/>
      <c r="J68" s="89"/>
    </row>
    <row r="69" spans="2:10" ht="13.5">
      <c r="B69" s="89"/>
      <c r="C69" s="89"/>
      <c r="D69" s="89"/>
      <c r="E69" s="89"/>
      <c r="F69" s="89"/>
      <c r="G69" s="89"/>
      <c r="H69" s="89"/>
      <c r="I69" s="89"/>
      <c r="J69" s="89"/>
    </row>
    <row r="70" spans="2:10" ht="13.5">
      <c r="B70" s="89"/>
      <c r="C70" s="89"/>
      <c r="D70" s="89"/>
      <c r="E70" s="89"/>
      <c r="F70" s="89"/>
      <c r="G70" s="89"/>
      <c r="H70" s="89"/>
      <c r="I70" s="89"/>
      <c r="J70" s="89"/>
    </row>
    <row r="71" spans="2:10" ht="13.5">
      <c r="B71" s="89"/>
      <c r="C71" s="89"/>
      <c r="D71" s="89"/>
      <c r="E71" s="89"/>
      <c r="F71" s="89"/>
      <c r="G71" s="89"/>
      <c r="H71" s="89"/>
      <c r="I71" s="89"/>
      <c r="J71" s="89"/>
    </row>
    <row r="72" spans="2:10" ht="13.5">
      <c r="B72" s="89"/>
      <c r="C72" s="89"/>
      <c r="D72" s="89"/>
      <c r="E72" s="89"/>
      <c r="F72" s="89"/>
      <c r="G72" s="89"/>
      <c r="H72" s="89"/>
      <c r="I72" s="89"/>
      <c r="J72" s="89"/>
    </row>
    <row r="73" spans="2:10" ht="13.5">
      <c r="B73" s="89"/>
      <c r="C73" s="89"/>
      <c r="D73" s="89"/>
      <c r="E73" s="89"/>
      <c r="F73" s="89"/>
      <c r="G73" s="89"/>
      <c r="H73" s="89"/>
      <c r="I73" s="89"/>
      <c r="J73" s="89"/>
    </row>
    <row r="74" spans="2:10" ht="13.5">
      <c r="B74" s="89"/>
      <c r="C74" s="89"/>
      <c r="D74" s="89"/>
      <c r="E74" s="89"/>
      <c r="F74" s="89"/>
      <c r="G74" s="89"/>
      <c r="H74" s="89"/>
      <c r="I74" s="89"/>
      <c r="J74" s="89"/>
    </row>
    <row r="75" spans="2:10" ht="13.5">
      <c r="B75" s="89"/>
      <c r="C75" s="89"/>
      <c r="D75" s="89"/>
      <c r="E75" s="89"/>
      <c r="F75" s="89"/>
      <c r="G75" s="89"/>
      <c r="H75" s="89"/>
      <c r="I75" s="89"/>
      <c r="J75" s="89"/>
    </row>
    <row r="76" spans="2:10" ht="13.5">
      <c r="B76" s="89"/>
      <c r="C76" s="89"/>
      <c r="D76" s="89"/>
      <c r="E76" s="89"/>
      <c r="F76" s="89"/>
      <c r="G76" s="89"/>
      <c r="H76" s="89"/>
      <c r="I76" s="89"/>
      <c r="J76" s="89"/>
    </row>
    <row r="77" spans="2:10" ht="13.5">
      <c r="B77" s="89"/>
      <c r="C77" s="89"/>
      <c r="D77" s="89"/>
      <c r="E77" s="89"/>
      <c r="F77" s="89"/>
      <c r="G77" s="89"/>
      <c r="H77" s="89"/>
      <c r="I77" s="89"/>
      <c r="J77" s="89"/>
    </row>
    <row r="78" spans="2:10" ht="13.5">
      <c r="B78" s="89"/>
      <c r="C78" s="89"/>
      <c r="D78" s="89"/>
      <c r="E78" s="89"/>
      <c r="F78" s="89"/>
      <c r="G78" s="89"/>
      <c r="H78" s="89"/>
      <c r="I78" s="89"/>
      <c r="J78" s="89"/>
    </row>
    <row r="79" spans="2:10" ht="13.5">
      <c r="B79" s="89"/>
      <c r="C79" s="89"/>
      <c r="D79" s="89"/>
      <c r="E79" s="89"/>
      <c r="F79" s="89"/>
      <c r="G79" s="89"/>
      <c r="H79" s="89"/>
      <c r="I79" s="89"/>
      <c r="J79" s="89"/>
    </row>
    <row r="80" spans="2:10" ht="13.5">
      <c r="B80" s="89"/>
      <c r="C80" s="89"/>
      <c r="D80" s="89"/>
      <c r="E80" s="89"/>
      <c r="F80" s="89"/>
      <c r="G80" s="89"/>
      <c r="H80" s="89"/>
      <c r="I80" s="89"/>
      <c r="J80" s="89"/>
    </row>
    <row r="81" spans="2:10" ht="13.5">
      <c r="B81" s="89"/>
      <c r="C81" s="89"/>
      <c r="D81" s="89"/>
      <c r="E81" s="89"/>
      <c r="F81" s="89"/>
      <c r="G81" s="89"/>
      <c r="H81" s="89"/>
      <c r="I81" s="89"/>
      <c r="J81" s="89"/>
    </row>
    <row r="82" spans="2:10" ht="13.5">
      <c r="B82" s="89"/>
      <c r="C82" s="89"/>
      <c r="D82" s="89"/>
      <c r="E82" s="89"/>
      <c r="F82" s="89"/>
      <c r="G82" s="89"/>
      <c r="H82" s="89"/>
      <c r="I82" s="89"/>
      <c r="J82" s="89"/>
    </row>
    <row r="83" spans="2:10" ht="13.5">
      <c r="B83" s="89"/>
      <c r="C83" s="89"/>
      <c r="D83" s="89"/>
      <c r="E83" s="89"/>
      <c r="F83" s="89"/>
      <c r="G83" s="89"/>
      <c r="H83" s="89"/>
      <c r="I83" s="89"/>
      <c r="J83" s="89"/>
    </row>
    <row r="84" spans="2:10" ht="13.5">
      <c r="B84" s="89"/>
      <c r="C84" s="89"/>
      <c r="D84" s="89"/>
      <c r="E84" s="89"/>
      <c r="F84" s="89"/>
      <c r="G84" s="89"/>
      <c r="H84" s="89"/>
      <c r="I84" s="89"/>
      <c r="J84" s="89"/>
    </row>
    <row r="85" spans="2:10" ht="13.5">
      <c r="B85" s="89"/>
      <c r="C85" s="89"/>
      <c r="D85" s="89"/>
      <c r="E85" s="89"/>
      <c r="F85" s="89"/>
      <c r="G85" s="89"/>
      <c r="H85" s="89"/>
      <c r="I85" s="89"/>
      <c r="J85" s="89"/>
    </row>
    <row r="86" spans="2:10" ht="13.5">
      <c r="B86" s="89"/>
      <c r="C86" s="89"/>
      <c r="D86" s="89"/>
      <c r="E86" s="89"/>
      <c r="F86" s="89"/>
      <c r="G86" s="89"/>
      <c r="H86" s="89"/>
      <c r="I86" s="89"/>
      <c r="J86" s="89"/>
    </row>
    <row r="87" spans="2:10" ht="13.5">
      <c r="B87" s="89"/>
      <c r="C87" s="89"/>
      <c r="D87" s="89"/>
      <c r="E87" s="89"/>
      <c r="F87" s="89"/>
      <c r="G87" s="89"/>
      <c r="H87" s="89"/>
      <c r="I87" s="89"/>
      <c r="J87" s="89"/>
    </row>
    <row r="88" spans="2:10" ht="13.5">
      <c r="B88" s="89"/>
      <c r="C88" s="89"/>
      <c r="D88" s="89"/>
      <c r="E88" s="89"/>
      <c r="F88" s="89"/>
      <c r="G88" s="89"/>
      <c r="H88" s="89"/>
      <c r="I88" s="89"/>
      <c r="J88" s="89"/>
    </row>
    <row r="89" spans="2:10" ht="13.5">
      <c r="B89" s="89"/>
      <c r="C89" s="89"/>
      <c r="D89" s="89"/>
      <c r="E89" s="89"/>
      <c r="F89" s="89"/>
      <c r="G89" s="89"/>
      <c r="H89" s="89"/>
      <c r="I89" s="89"/>
      <c r="J89" s="89"/>
    </row>
    <row r="90" spans="2:10" ht="13.5">
      <c r="B90" s="89"/>
      <c r="C90" s="89"/>
      <c r="D90" s="89"/>
      <c r="E90" s="89"/>
      <c r="F90" s="89"/>
      <c r="G90" s="89"/>
      <c r="H90" s="89"/>
      <c r="I90" s="89"/>
      <c r="J90" s="89"/>
    </row>
    <row r="91" spans="2:10" ht="13.5">
      <c r="B91" s="89"/>
      <c r="C91" s="89"/>
      <c r="D91" s="89"/>
      <c r="E91" s="89"/>
      <c r="F91" s="89"/>
      <c r="G91" s="89"/>
      <c r="H91" s="89"/>
      <c r="I91" s="89"/>
      <c r="J91" s="89"/>
    </row>
    <row r="92" spans="2:10" ht="13.5">
      <c r="B92" s="89"/>
      <c r="C92" s="89"/>
      <c r="D92" s="89"/>
      <c r="E92" s="89"/>
      <c r="F92" s="89"/>
      <c r="G92" s="89"/>
      <c r="H92" s="89"/>
      <c r="I92" s="89"/>
      <c r="J92" s="89"/>
    </row>
    <row r="93" spans="2:10" ht="13.5">
      <c r="B93" s="89"/>
      <c r="C93" s="89"/>
      <c r="D93" s="89"/>
      <c r="E93" s="89"/>
      <c r="F93" s="89"/>
      <c r="G93" s="89"/>
      <c r="H93" s="89"/>
      <c r="I93" s="89"/>
      <c r="J93" s="89"/>
    </row>
    <row r="94" spans="2:10" ht="13.5">
      <c r="B94" s="89"/>
      <c r="C94" s="89"/>
      <c r="D94" s="89"/>
      <c r="E94" s="89"/>
      <c r="F94" s="89"/>
      <c r="G94" s="89"/>
      <c r="H94" s="89"/>
      <c r="I94" s="89"/>
      <c r="J94" s="89"/>
    </row>
    <row r="95" spans="2:10" ht="13.5">
      <c r="B95" s="89"/>
      <c r="C95" s="89"/>
      <c r="D95" s="89"/>
      <c r="E95" s="89"/>
      <c r="F95" s="89"/>
      <c r="G95" s="89"/>
      <c r="H95" s="89"/>
      <c r="I95" s="89"/>
      <c r="J95" s="89"/>
    </row>
    <row r="96" spans="2:10" ht="13.5">
      <c r="B96" s="89"/>
      <c r="C96" s="89"/>
      <c r="D96" s="89"/>
      <c r="E96" s="89"/>
      <c r="F96" s="89"/>
      <c r="G96" s="89"/>
      <c r="H96" s="89"/>
      <c r="I96" s="89"/>
      <c r="J96" s="89"/>
    </row>
    <row r="97" spans="2:10" ht="13.5">
      <c r="B97" s="89"/>
      <c r="C97" s="89"/>
      <c r="D97" s="89"/>
      <c r="E97" s="89"/>
      <c r="F97" s="89"/>
      <c r="G97" s="89"/>
      <c r="H97" s="89"/>
      <c r="I97" s="89"/>
      <c r="J97" s="89"/>
    </row>
    <row r="98" spans="2:10" ht="13.5">
      <c r="B98" s="89"/>
      <c r="C98" s="89"/>
      <c r="D98" s="89"/>
      <c r="E98" s="89"/>
      <c r="F98" s="89"/>
      <c r="G98" s="89"/>
      <c r="H98" s="89"/>
      <c r="I98" s="89"/>
      <c r="J98" s="89"/>
    </row>
    <row r="99" spans="2:10" ht="13.5">
      <c r="B99" s="89"/>
      <c r="C99" s="89"/>
      <c r="D99" s="89"/>
      <c r="E99" s="89"/>
      <c r="F99" s="89"/>
      <c r="G99" s="89"/>
      <c r="H99" s="89"/>
      <c r="I99" s="89"/>
      <c r="J99" s="89"/>
    </row>
    <row r="100" spans="2:10" ht="13.5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 ht="13.5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 ht="13.5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 ht="13.5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 ht="13.5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 ht="13.5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2:10" ht="13.5"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2:10" ht="13.5"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2:10" ht="13.5"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2:10" ht="13.5"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2:10" ht="13.5"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2:10" ht="13.5"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2:10" ht="13.5"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2:10" ht="13.5"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2:10" ht="13.5"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2:10" ht="13.5"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2:10" ht="13.5"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2:10" ht="13.5"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2:10" ht="13.5"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2:10" ht="13.5"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2:10" ht="13.5"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2:10" ht="13.5"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2:10" ht="13.5"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2:10" ht="13.5"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2:10" ht="13.5"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2:10" ht="13.5"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2:10" ht="13.5"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2:10" ht="13.5"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2:10" ht="13.5"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2:10" ht="13.5"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2:10" ht="13.5"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2:10" ht="13.5"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2:10" ht="13.5"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2:10" ht="13.5"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2:10" ht="13.5"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2:10" ht="13.5"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2:10" ht="13.5"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2:10" ht="13.5"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2:10" ht="13.5"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2:10" ht="13.5"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2:10" ht="13.5"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2:10" ht="13.5"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2:10" ht="13.5"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2:10" ht="13.5"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2:10" ht="13.5"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2:10" ht="13.5"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2:10" ht="13.5"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2:10" ht="13.5"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2:10" ht="13.5"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2:10" ht="13.5"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2:10" ht="13.5"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2:10" ht="13.5"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2:10" ht="13.5"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2:10" ht="13.5"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2:10" ht="13.5"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2:10" ht="13.5"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2:10" ht="13.5"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2:10" ht="13.5"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2:10" ht="13.5"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2:10" ht="13.5"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2:10" ht="13.5"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2:10" ht="13.5"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2:10" ht="13.5"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2:10" ht="13.5"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2:10" ht="13.5"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2:10" ht="13.5"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2:10" ht="13.5"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2:10" ht="13.5"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2:10" ht="13.5"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2:10" ht="13.5"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2:10" ht="13.5"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2:10" ht="13.5"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2:10" ht="13.5"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2:10" ht="13.5"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2:10" ht="13.5"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2:10" ht="13.5"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2:10" ht="13.5"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2:10" ht="13.5"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2:10" ht="13.5"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2:10" ht="13.5"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2:10" ht="13.5"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2:10" ht="13.5"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2:10" ht="13.5"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2:10" ht="13.5"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2:10" ht="13.5"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2:10" ht="13.5"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2:10" ht="13.5"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2:10" ht="13.5"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2:10" ht="13.5"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2:10" ht="13.5"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2:10" ht="13.5"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2:10" ht="13.5"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2:10" ht="13.5"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2:10" ht="13.5"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2:10" ht="13.5"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2:10" ht="13.5"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2:10" ht="13.5"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2:10" ht="13.5"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2:10" ht="13.5"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2:10" ht="13.5"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2:10" ht="13.5"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2:10" ht="13.5"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2:10" ht="13.5"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2:10" ht="13.5"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2:10" ht="13.5"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2:10" ht="13.5"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2:10" ht="13.5"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2:10" ht="13.5"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2:10" ht="13.5"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2:10" ht="13.5"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2:10" ht="13.5"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2:10" ht="13.5"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2:10" ht="13.5"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2:10" ht="13.5"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2:10" ht="13.5"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2:10" ht="13.5"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2:10" ht="13.5"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2:10" ht="13.5"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2:10" ht="13.5"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2:10" ht="13.5"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2:10" ht="13.5"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2:10" ht="13.5"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2:10" ht="13.5"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2:10" ht="13.5"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2:10" ht="13.5"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2:10" ht="13.5"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2:10" ht="13.5"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2:10" ht="13.5"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2:10" ht="13.5"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2:10" ht="13.5"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2:10" ht="13.5"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2:10" ht="13.5"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2:10" ht="13.5"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2:10" ht="13.5"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2:10" ht="13.5"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2:10" ht="13.5"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2:10" ht="13.5">
      <c r="B236" s="89"/>
      <c r="C236" s="89"/>
      <c r="D236" s="89"/>
      <c r="E236" s="89"/>
      <c r="F236" s="89"/>
      <c r="G236" s="89"/>
      <c r="H236" s="89"/>
      <c r="I236" s="89"/>
      <c r="J236" s="89"/>
    </row>
  </sheetData>
  <sheetProtection/>
  <mergeCells count="8">
    <mergeCell ref="H5:H6"/>
    <mergeCell ref="G5:G6"/>
    <mergeCell ref="A5:A7"/>
    <mergeCell ref="C5:F5"/>
    <mergeCell ref="A27:C27"/>
    <mergeCell ref="B6:B7"/>
    <mergeCell ref="C6:C7"/>
    <mergeCell ref="D6:F6"/>
  </mergeCells>
  <printOptions gridLines="1"/>
  <pageMargins left="0.7480314960629921" right="0.7480314960629921" top="0.7874015748031497" bottom="0.6692913385826772" header="0.5118110236220472" footer="0.5118110236220472"/>
  <pageSetup fitToHeight="1" fitToWidth="1"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4"/>
  <sheetViews>
    <sheetView zoomScalePageLayoutView="0" workbookViewId="0" topLeftCell="D1">
      <selection activeCell="D19" sqref="D19"/>
    </sheetView>
  </sheetViews>
  <sheetFormatPr defaultColWidth="8.88671875" defaultRowHeight="13.5"/>
  <cols>
    <col min="1" max="1" width="8.3359375" style="0" customWidth="1"/>
    <col min="2" max="2" width="6.21484375" style="0" customWidth="1"/>
    <col min="3" max="4" width="6.5546875" style="0" customWidth="1"/>
    <col min="5" max="5" width="6.88671875" style="0" customWidth="1"/>
    <col min="6" max="6" width="5.77734375" style="0" customWidth="1"/>
    <col min="7" max="8" width="6.88671875" style="0" customWidth="1"/>
    <col min="9" max="9" width="6.3359375" style="0" customWidth="1"/>
    <col min="10" max="10" width="5.88671875" style="0" customWidth="1"/>
    <col min="11" max="13" width="6.6640625" style="0" customWidth="1"/>
    <col min="14" max="14" width="5.77734375" style="0" customWidth="1"/>
    <col min="15" max="17" width="6.6640625" style="0" customWidth="1"/>
  </cols>
  <sheetData>
    <row r="2" spans="1:17" s="13" customFormat="1" ht="24.75" customHeight="1">
      <c r="A2" s="342" t="s">
        <v>699</v>
      </c>
      <c r="B2" s="342"/>
      <c r="C2" s="342"/>
      <c r="D2" s="342"/>
      <c r="E2" s="342"/>
      <c r="F2" s="342"/>
      <c r="G2" s="342"/>
      <c r="H2" s="342"/>
      <c r="I2" s="27"/>
      <c r="J2" s="27"/>
      <c r="K2" s="27"/>
      <c r="L2" s="27"/>
      <c r="M2" s="27"/>
      <c r="N2" s="27"/>
      <c r="O2" s="27"/>
      <c r="P2" s="27"/>
      <c r="Q2" s="27"/>
    </row>
    <row r="3" spans="1:17" s="13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9" customFormat="1" ht="21.75" customHeight="1">
      <c r="A4" s="32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1" s="19" customFormat="1" ht="21.75" customHeight="1">
      <c r="A5" s="385" t="s">
        <v>146</v>
      </c>
      <c r="B5" s="346" t="s">
        <v>103</v>
      </c>
      <c r="C5" s="346"/>
      <c r="D5" s="346"/>
      <c r="E5" s="346"/>
      <c r="F5" s="345" t="s">
        <v>363</v>
      </c>
      <c r="G5" s="352"/>
      <c r="H5" s="352"/>
      <c r="I5" s="352"/>
      <c r="J5" s="345" t="s">
        <v>364</v>
      </c>
      <c r="K5" s="352"/>
      <c r="L5" s="352"/>
      <c r="M5" s="398"/>
      <c r="N5" s="345" t="s">
        <v>365</v>
      </c>
      <c r="O5" s="352"/>
      <c r="P5" s="352"/>
      <c r="Q5" s="352"/>
      <c r="R5" s="345" t="s">
        <v>366</v>
      </c>
      <c r="S5" s="352"/>
      <c r="T5" s="352"/>
      <c r="U5" s="352"/>
    </row>
    <row r="6" spans="1:21" s="19" customFormat="1" ht="21.75" customHeight="1">
      <c r="A6" s="417"/>
      <c r="B6" s="346" t="s">
        <v>65</v>
      </c>
      <c r="C6" s="346" t="s">
        <v>131</v>
      </c>
      <c r="D6" s="346"/>
      <c r="E6" s="349" t="s">
        <v>367</v>
      </c>
      <c r="F6" s="383" t="s">
        <v>65</v>
      </c>
      <c r="G6" s="345" t="s">
        <v>131</v>
      </c>
      <c r="H6" s="398"/>
      <c r="I6" s="349" t="s">
        <v>367</v>
      </c>
      <c r="J6" s="383" t="s">
        <v>65</v>
      </c>
      <c r="K6" s="345" t="s">
        <v>131</v>
      </c>
      <c r="L6" s="398"/>
      <c r="M6" s="349" t="s">
        <v>367</v>
      </c>
      <c r="N6" s="383" t="s">
        <v>65</v>
      </c>
      <c r="O6" s="345" t="s">
        <v>131</v>
      </c>
      <c r="P6" s="398"/>
      <c r="Q6" s="348" t="s">
        <v>367</v>
      </c>
      <c r="R6" s="383" t="s">
        <v>65</v>
      </c>
      <c r="S6" s="345" t="s">
        <v>131</v>
      </c>
      <c r="T6" s="398"/>
      <c r="U6" s="348" t="s">
        <v>367</v>
      </c>
    </row>
    <row r="7" spans="1:21" s="19" customFormat="1" ht="24.75" customHeight="1">
      <c r="A7" s="386"/>
      <c r="B7" s="346"/>
      <c r="C7" s="34" t="s">
        <v>368</v>
      </c>
      <c r="D7" s="34" t="s">
        <v>369</v>
      </c>
      <c r="E7" s="346"/>
      <c r="F7" s="384"/>
      <c r="G7" s="34" t="s">
        <v>368</v>
      </c>
      <c r="H7" s="34" t="s">
        <v>369</v>
      </c>
      <c r="I7" s="346"/>
      <c r="J7" s="384"/>
      <c r="K7" s="34" t="s">
        <v>370</v>
      </c>
      <c r="L7" s="34" t="s">
        <v>369</v>
      </c>
      <c r="M7" s="346"/>
      <c r="N7" s="384"/>
      <c r="O7" s="34" t="s">
        <v>370</v>
      </c>
      <c r="P7" s="34" t="s">
        <v>369</v>
      </c>
      <c r="Q7" s="345"/>
      <c r="R7" s="384"/>
      <c r="S7" s="34" t="s">
        <v>370</v>
      </c>
      <c r="T7" s="34" t="s">
        <v>369</v>
      </c>
      <c r="U7" s="345"/>
    </row>
    <row r="8" spans="1:24" s="19" customFormat="1" ht="27" customHeight="1">
      <c r="A8" s="40" t="s">
        <v>220</v>
      </c>
      <c r="B8" s="47">
        <v>8</v>
      </c>
      <c r="C8" s="47">
        <v>370</v>
      </c>
      <c r="D8" s="47">
        <v>325</v>
      </c>
      <c r="E8" s="47">
        <v>40</v>
      </c>
      <c r="F8" s="47">
        <v>4</v>
      </c>
      <c r="G8" s="47">
        <v>320</v>
      </c>
      <c r="H8" s="47">
        <v>292</v>
      </c>
      <c r="I8" s="47">
        <v>17</v>
      </c>
      <c r="J8" s="47">
        <v>3</v>
      </c>
      <c r="K8" s="47">
        <v>38</v>
      </c>
      <c r="L8" s="47">
        <v>28</v>
      </c>
      <c r="M8" s="47">
        <v>13</v>
      </c>
      <c r="N8" s="47">
        <v>1</v>
      </c>
      <c r="O8" s="47">
        <v>12</v>
      </c>
      <c r="P8" s="47">
        <v>5</v>
      </c>
      <c r="Q8" s="47">
        <v>10</v>
      </c>
      <c r="R8" s="47"/>
      <c r="S8" s="47"/>
      <c r="T8" s="47"/>
      <c r="U8" s="47"/>
      <c r="V8" s="47"/>
      <c r="W8" s="47"/>
      <c r="X8" s="47"/>
    </row>
    <row r="9" spans="1:24" s="18" customFormat="1" ht="27" customHeight="1">
      <c r="A9" s="40" t="s">
        <v>258</v>
      </c>
      <c r="B9" s="52">
        <v>11</v>
      </c>
      <c r="C9" s="52">
        <v>74</v>
      </c>
      <c r="D9" s="52">
        <v>424</v>
      </c>
      <c r="E9" s="52">
        <v>93</v>
      </c>
      <c r="F9" s="52">
        <v>4</v>
      </c>
      <c r="G9" s="52">
        <v>0</v>
      </c>
      <c r="H9" s="52">
        <v>384</v>
      </c>
      <c r="I9" s="52">
        <v>58</v>
      </c>
      <c r="J9" s="52">
        <v>4</v>
      </c>
      <c r="K9" s="52">
        <v>53</v>
      </c>
      <c r="L9" s="52">
        <v>31</v>
      </c>
      <c r="M9" s="52">
        <v>23</v>
      </c>
      <c r="N9" s="52">
        <v>2</v>
      </c>
      <c r="O9" s="52">
        <v>21</v>
      </c>
      <c r="P9" s="52">
        <v>9</v>
      </c>
      <c r="Q9" s="52">
        <v>9</v>
      </c>
      <c r="R9" s="52">
        <v>1</v>
      </c>
      <c r="S9" s="52">
        <v>0</v>
      </c>
      <c r="T9" s="52">
        <v>0</v>
      </c>
      <c r="U9" s="52">
        <v>3</v>
      </c>
      <c r="V9" s="52"/>
      <c r="W9" s="52"/>
      <c r="X9" s="52"/>
    </row>
    <row r="10" spans="1:24" s="18" customFormat="1" ht="27" customHeight="1">
      <c r="A10" s="40" t="s">
        <v>405</v>
      </c>
      <c r="B10" s="52">
        <v>8</v>
      </c>
      <c r="C10" s="52">
        <v>44</v>
      </c>
      <c r="D10" s="52">
        <v>377</v>
      </c>
      <c r="E10" s="52">
        <v>97</v>
      </c>
      <c r="F10" s="52">
        <v>4</v>
      </c>
      <c r="G10" s="52">
        <v>0</v>
      </c>
      <c r="H10" s="52">
        <v>337</v>
      </c>
      <c r="I10" s="52">
        <v>79</v>
      </c>
      <c r="J10" s="52">
        <v>3</v>
      </c>
      <c r="K10" s="52">
        <v>44</v>
      </c>
      <c r="L10" s="52">
        <v>28</v>
      </c>
      <c r="M10" s="52">
        <v>15</v>
      </c>
      <c r="N10" s="52">
        <v>0</v>
      </c>
      <c r="O10" s="52">
        <v>0</v>
      </c>
      <c r="P10" s="52">
        <v>0</v>
      </c>
      <c r="Q10" s="52">
        <v>0</v>
      </c>
      <c r="R10" s="52">
        <v>1</v>
      </c>
      <c r="S10" s="52">
        <v>0</v>
      </c>
      <c r="T10" s="52">
        <v>12</v>
      </c>
      <c r="U10" s="52">
        <v>3</v>
      </c>
      <c r="V10" s="52"/>
      <c r="W10" s="52"/>
      <c r="X10" s="52"/>
    </row>
    <row r="11" spans="1:24" s="18" customFormat="1" ht="27" customHeight="1">
      <c r="A11" s="40" t="s">
        <v>431</v>
      </c>
      <c r="B11" s="52">
        <v>7</v>
      </c>
      <c r="C11" s="52">
        <v>44</v>
      </c>
      <c r="D11" s="52">
        <v>318</v>
      </c>
      <c r="E11" s="52">
        <v>150</v>
      </c>
      <c r="F11" s="52">
        <v>4</v>
      </c>
      <c r="G11" s="52">
        <v>0</v>
      </c>
      <c r="H11" s="52">
        <v>299</v>
      </c>
      <c r="I11" s="52">
        <v>139</v>
      </c>
      <c r="J11" s="52">
        <v>3</v>
      </c>
      <c r="K11" s="52">
        <v>44</v>
      </c>
      <c r="L11" s="52">
        <v>19</v>
      </c>
      <c r="M11" s="52">
        <v>11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/>
      <c r="W11" s="52"/>
      <c r="X11" s="52"/>
    </row>
    <row r="12" spans="1:50" s="109" customFormat="1" ht="27" customHeight="1">
      <c r="A12" s="40" t="s">
        <v>443</v>
      </c>
      <c r="B12" s="120">
        <f aca="true" t="shared" si="0" ref="B12:E13">F12+J12+N12+R12</f>
        <v>9</v>
      </c>
      <c r="C12" s="52">
        <f t="shared" si="0"/>
        <v>53</v>
      </c>
      <c r="D12" s="52">
        <f t="shared" si="0"/>
        <v>331</v>
      </c>
      <c r="E12" s="52">
        <f t="shared" si="0"/>
        <v>37</v>
      </c>
      <c r="F12" s="205">
        <v>4</v>
      </c>
      <c r="G12" s="205">
        <v>0</v>
      </c>
      <c r="H12" s="205">
        <v>311</v>
      </c>
      <c r="I12" s="205">
        <v>16</v>
      </c>
      <c r="J12" s="54">
        <v>4</v>
      </c>
      <c r="K12" s="54">
        <v>53</v>
      </c>
      <c r="L12" s="54">
        <v>20</v>
      </c>
      <c r="M12" s="54">
        <v>17</v>
      </c>
      <c r="N12" s="54">
        <v>0</v>
      </c>
      <c r="O12" s="54">
        <v>0</v>
      </c>
      <c r="P12" s="54">
        <v>0</v>
      </c>
      <c r="Q12" s="54">
        <v>0</v>
      </c>
      <c r="R12" s="52">
        <v>1</v>
      </c>
      <c r="S12" s="52">
        <v>0</v>
      </c>
      <c r="T12" s="52">
        <v>0</v>
      </c>
      <c r="U12" s="52">
        <v>4</v>
      </c>
      <c r="V12" s="205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21" s="19" customFormat="1" ht="26.25" customHeight="1">
      <c r="A13" s="250" t="s">
        <v>528</v>
      </c>
      <c r="B13" s="257">
        <f t="shared" si="0"/>
        <v>11</v>
      </c>
      <c r="C13" s="258">
        <f t="shared" si="0"/>
        <v>51</v>
      </c>
      <c r="D13" s="258">
        <f t="shared" si="0"/>
        <v>589</v>
      </c>
      <c r="E13" s="258">
        <f t="shared" si="0"/>
        <v>103</v>
      </c>
      <c r="F13" s="274">
        <v>5</v>
      </c>
      <c r="G13" s="274">
        <v>0</v>
      </c>
      <c r="H13" s="274">
        <v>557</v>
      </c>
      <c r="I13" s="274">
        <v>85</v>
      </c>
      <c r="J13" s="259">
        <v>4</v>
      </c>
      <c r="K13" s="259">
        <v>51</v>
      </c>
      <c r="L13" s="259">
        <v>32</v>
      </c>
      <c r="M13" s="259">
        <v>18</v>
      </c>
      <c r="N13" s="259">
        <v>0</v>
      </c>
      <c r="O13" s="259">
        <v>0</v>
      </c>
      <c r="P13" s="259">
        <v>0</v>
      </c>
      <c r="Q13" s="259">
        <v>0</v>
      </c>
      <c r="R13" s="258">
        <v>2</v>
      </c>
      <c r="S13" s="258">
        <v>0</v>
      </c>
      <c r="T13" s="258">
        <v>0</v>
      </c>
      <c r="U13" s="258">
        <v>0</v>
      </c>
    </row>
    <row r="14" spans="1:4" ht="16.5" customHeight="1">
      <c r="A14" s="416" t="s">
        <v>425</v>
      </c>
      <c r="B14" s="416"/>
      <c r="C14" s="416"/>
      <c r="D14" s="416"/>
    </row>
  </sheetData>
  <sheetProtection/>
  <mergeCells count="23"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  <mergeCell ref="A14:D14"/>
    <mergeCell ref="A2:H2"/>
    <mergeCell ref="A5:A7"/>
    <mergeCell ref="B5:E5"/>
    <mergeCell ref="F5:I5"/>
    <mergeCell ref="J5:M5"/>
    <mergeCell ref="J6:J7"/>
    <mergeCell ref="N6:N7"/>
    <mergeCell ref="O6:P6"/>
    <mergeCell ref="Q6:Q7"/>
    <mergeCell ref="K6:L6"/>
    <mergeCell ref="M6:M7"/>
    <mergeCell ref="U6:U7"/>
  </mergeCells>
  <printOptions gridLines="1"/>
  <pageMargins left="0.17" right="0.17" top="0.91" bottom="0.49" header="0.5" footer="0.5"/>
  <pageSetup fitToHeight="1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D28" sqref="D28"/>
    </sheetView>
  </sheetViews>
  <sheetFormatPr defaultColWidth="8.88671875" defaultRowHeight="13.5"/>
  <cols>
    <col min="1" max="1" width="9.10546875" style="436" customWidth="1"/>
    <col min="2" max="2" width="7.10546875" style="436" customWidth="1"/>
    <col min="3" max="4" width="11.88671875" style="436" customWidth="1"/>
    <col min="5" max="5" width="10.3359375" style="436" customWidth="1"/>
    <col min="6" max="8" width="10.88671875" style="436" customWidth="1"/>
    <col min="9" max="9" width="12.99609375" style="436" customWidth="1"/>
    <col min="10" max="10" width="11.5546875" style="436" customWidth="1"/>
    <col min="11" max="11" width="11.3359375" style="436" customWidth="1"/>
    <col min="12" max="12" width="10.4453125" style="436" customWidth="1"/>
    <col min="13" max="16384" width="8.88671875" style="436" customWidth="1"/>
  </cols>
  <sheetData>
    <row r="1" ht="15.75" customHeight="1"/>
    <row r="2" spans="1:13" s="495" customFormat="1" ht="18" customHeight="1">
      <c r="A2" s="492" t="s">
        <v>700</v>
      </c>
      <c r="B2" s="492"/>
      <c r="C2" s="492"/>
      <c r="D2" s="492"/>
      <c r="E2" s="492"/>
      <c r="F2" s="492"/>
      <c r="G2" s="492"/>
      <c r="H2" s="492"/>
      <c r="I2" s="492"/>
      <c r="J2" s="492"/>
      <c r="K2" s="493"/>
      <c r="L2" s="494"/>
      <c r="M2" s="494"/>
    </row>
    <row r="3" spans="1:13" s="495" customFormat="1" ht="14.25">
      <c r="A3" s="455" t="s">
        <v>0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4"/>
    </row>
    <row r="4" spans="1:12" s="440" customFormat="1" ht="21.75" customHeight="1">
      <c r="A4" s="438" t="s">
        <v>99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2" s="440" customFormat="1" ht="19.5" customHeight="1">
      <c r="A5" s="497" t="s">
        <v>146</v>
      </c>
      <c r="B5" s="498" t="s">
        <v>98</v>
      </c>
      <c r="C5" s="499"/>
      <c r="D5" s="499"/>
      <c r="E5" s="498" t="s">
        <v>279</v>
      </c>
      <c r="F5" s="499"/>
      <c r="G5" s="499"/>
      <c r="H5" s="500"/>
      <c r="I5" s="498" t="s">
        <v>281</v>
      </c>
      <c r="J5" s="499"/>
      <c r="K5" s="498" t="s">
        <v>280</v>
      </c>
      <c r="L5" s="499"/>
    </row>
    <row r="6" spans="1:12" s="440" customFormat="1" ht="32.25" customHeight="1">
      <c r="A6" s="497"/>
      <c r="B6" s="501"/>
      <c r="C6" s="502"/>
      <c r="D6" s="502"/>
      <c r="E6" s="503" t="s">
        <v>102</v>
      </c>
      <c r="F6" s="499" t="s">
        <v>644</v>
      </c>
      <c r="G6" s="504"/>
      <c r="H6" s="442"/>
      <c r="I6" s="501"/>
      <c r="J6" s="502"/>
      <c r="K6" s="501"/>
      <c r="L6" s="502"/>
    </row>
    <row r="7" spans="1:12" s="440" customFormat="1" ht="24" customHeight="1">
      <c r="A7" s="497"/>
      <c r="B7" s="447" t="s">
        <v>716</v>
      </c>
      <c r="C7" s="505" t="s">
        <v>94</v>
      </c>
      <c r="D7" s="505" t="s">
        <v>68</v>
      </c>
      <c r="E7" s="506"/>
      <c r="F7" s="507"/>
      <c r="G7" s="446" t="s">
        <v>94</v>
      </c>
      <c r="H7" s="446" t="s">
        <v>68</v>
      </c>
      <c r="I7" s="447" t="s">
        <v>717</v>
      </c>
      <c r="J7" s="508" t="s">
        <v>101</v>
      </c>
      <c r="K7" s="447" t="s">
        <v>77</v>
      </c>
      <c r="L7" s="508" t="s">
        <v>101</v>
      </c>
    </row>
    <row r="8" spans="1:12" s="440" customFormat="1" ht="27" customHeight="1">
      <c r="A8" s="509" t="s">
        <v>220</v>
      </c>
      <c r="B8" s="510">
        <v>4290</v>
      </c>
      <c r="C8" s="510">
        <v>7901</v>
      </c>
      <c r="D8" s="510"/>
      <c r="E8" s="511">
        <v>4205</v>
      </c>
      <c r="F8" s="510">
        <v>7377</v>
      </c>
      <c r="G8" s="510"/>
      <c r="H8" s="510"/>
      <c r="I8" s="511">
        <v>85</v>
      </c>
      <c r="J8" s="510">
        <v>85</v>
      </c>
      <c r="K8" s="511">
        <v>11</v>
      </c>
      <c r="L8" s="510">
        <v>382</v>
      </c>
    </row>
    <row r="9" spans="1:12" s="440" customFormat="1" ht="27" customHeight="1">
      <c r="A9" s="509" t="s">
        <v>258</v>
      </c>
      <c r="B9" s="510">
        <v>4514</v>
      </c>
      <c r="C9" s="510">
        <v>8301</v>
      </c>
      <c r="D9" s="510"/>
      <c r="E9" s="511">
        <v>4437</v>
      </c>
      <c r="F9" s="510">
        <v>7703</v>
      </c>
      <c r="G9" s="510"/>
      <c r="H9" s="510"/>
      <c r="I9" s="511">
        <v>77</v>
      </c>
      <c r="J9" s="510">
        <v>95</v>
      </c>
      <c r="K9" s="511">
        <v>11</v>
      </c>
      <c r="L9" s="510">
        <v>503</v>
      </c>
    </row>
    <row r="10" spans="1:12" s="440" customFormat="1" ht="27" customHeight="1">
      <c r="A10" s="509" t="s">
        <v>405</v>
      </c>
      <c r="B10" s="510">
        <v>5147</v>
      </c>
      <c r="C10" s="510">
        <v>8885</v>
      </c>
      <c r="D10" s="510"/>
      <c r="E10" s="511">
        <v>5071</v>
      </c>
      <c r="F10" s="510">
        <v>8784</v>
      </c>
      <c r="G10" s="510"/>
      <c r="H10" s="510"/>
      <c r="I10" s="511">
        <v>76</v>
      </c>
      <c r="J10" s="510">
        <v>101</v>
      </c>
      <c r="K10" s="511">
        <v>8</v>
      </c>
      <c r="L10" s="510">
        <v>385</v>
      </c>
    </row>
    <row r="11" spans="1:12" s="440" customFormat="1" ht="27" customHeight="1">
      <c r="A11" s="509" t="s">
        <v>427</v>
      </c>
      <c r="B11" s="510">
        <v>5373</v>
      </c>
      <c r="C11" s="510">
        <v>9495</v>
      </c>
      <c r="D11" s="510"/>
      <c r="E11" s="511">
        <v>5305</v>
      </c>
      <c r="F11" s="510">
        <v>8987</v>
      </c>
      <c r="G11" s="510"/>
      <c r="H11" s="510"/>
      <c r="I11" s="511">
        <v>68</v>
      </c>
      <c r="J11" s="510">
        <v>94</v>
      </c>
      <c r="K11" s="511">
        <v>18</v>
      </c>
      <c r="L11" s="510">
        <v>414</v>
      </c>
    </row>
    <row r="12" spans="1:12" s="440" customFormat="1" ht="27" customHeight="1">
      <c r="A12" s="509" t="s">
        <v>443</v>
      </c>
      <c r="B12" s="510">
        <v>5358</v>
      </c>
      <c r="C12" s="510">
        <v>9554</v>
      </c>
      <c r="D12" s="510"/>
      <c r="E12" s="511">
        <v>5276</v>
      </c>
      <c r="F12" s="510">
        <v>8694</v>
      </c>
      <c r="G12" s="510"/>
      <c r="H12" s="510"/>
      <c r="I12" s="511">
        <v>82</v>
      </c>
      <c r="J12" s="510">
        <v>146</v>
      </c>
      <c r="K12" s="511">
        <v>28</v>
      </c>
      <c r="L12" s="510">
        <v>714</v>
      </c>
    </row>
    <row r="13" spans="1:12" s="440" customFormat="1" ht="27" customHeight="1">
      <c r="A13" s="507" t="s">
        <v>527</v>
      </c>
      <c r="B13" s="512">
        <f>SUM(E13+I13)</f>
        <v>5571</v>
      </c>
      <c r="C13" s="513">
        <v>3927</v>
      </c>
      <c r="D13" s="513">
        <v>5526</v>
      </c>
      <c r="E13" s="514">
        <v>5490</v>
      </c>
      <c r="F13" s="513">
        <v>8682</v>
      </c>
      <c r="G13" s="515">
        <v>3640</v>
      </c>
      <c r="H13" s="516">
        <v>5042</v>
      </c>
      <c r="I13" s="513">
        <v>81</v>
      </c>
      <c r="J13" s="513">
        <v>140</v>
      </c>
      <c r="K13" s="517">
        <v>34</v>
      </c>
      <c r="L13" s="518">
        <v>631</v>
      </c>
    </row>
    <row r="14" spans="1:5" s="520" customFormat="1" ht="13.5">
      <c r="A14" s="519" t="s">
        <v>447</v>
      </c>
      <c r="B14" s="519"/>
      <c r="C14" s="519"/>
      <c r="D14" s="519"/>
      <c r="E14" s="519"/>
    </row>
    <row r="15" spans="1:12" ht="15" customHeight="1">
      <c r="A15" s="496"/>
      <c r="B15" s="434"/>
      <c r="C15" s="434"/>
      <c r="D15" s="434"/>
      <c r="E15" s="434"/>
      <c r="F15" s="434"/>
      <c r="G15" s="434"/>
      <c r="H15" s="434"/>
      <c r="I15" s="434"/>
      <c r="J15" s="434"/>
      <c r="K15" s="495"/>
      <c r="L15" s="495"/>
    </row>
  </sheetData>
  <sheetProtection/>
  <mergeCells count="9">
    <mergeCell ref="K5:L6"/>
    <mergeCell ref="E5:H5"/>
    <mergeCell ref="E6:E7"/>
    <mergeCell ref="F6:H6"/>
    <mergeCell ref="A14:E14"/>
    <mergeCell ref="A2:J2"/>
    <mergeCell ref="A5:A7"/>
    <mergeCell ref="B5:D6"/>
    <mergeCell ref="I5:J6"/>
  </mergeCells>
  <printOptions/>
  <pageMargins left="0.17" right="0.16" top="0.68" bottom="0.3" header="0.5" footer="0.2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E19" sqref="E19"/>
    </sheetView>
  </sheetViews>
  <sheetFormatPr defaultColWidth="8.88671875" defaultRowHeight="13.5"/>
  <cols>
    <col min="1" max="1" width="9.10546875" style="13" customWidth="1"/>
    <col min="2" max="10" width="9.4453125" style="13" customWidth="1"/>
    <col min="11" max="16384" width="8.88671875" style="13" customWidth="1"/>
  </cols>
  <sheetData>
    <row r="1" spans="1:10" s="3" customFormat="1" ht="18" customHeight="1">
      <c r="A1" s="26"/>
      <c r="B1" s="26"/>
      <c r="C1" s="26"/>
      <c r="D1" s="31" t="s">
        <v>701</v>
      </c>
      <c r="E1" s="26"/>
      <c r="F1" s="26"/>
      <c r="G1" s="26"/>
      <c r="H1" s="26"/>
      <c r="I1" s="15"/>
      <c r="J1" s="15"/>
    </row>
    <row r="2" spans="1:10" s="3" customFormat="1" ht="14.25">
      <c r="A2" s="42" t="s">
        <v>0</v>
      </c>
      <c r="B2" s="26"/>
      <c r="C2" s="26"/>
      <c r="D2" s="26"/>
      <c r="E2" s="26"/>
      <c r="F2" s="26"/>
      <c r="G2" s="26"/>
      <c r="H2" s="26"/>
      <c r="I2" s="15"/>
      <c r="J2" s="15"/>
    </row>
    <row r="3" spans="1:8" s="19" customFormat="1" ht="18" customHeight="1">
      <c r="A3" s="32" t="s">
        <v>581</v>
      </c>
      <c r="B3" s="33"/>
      <c r="C3" s="33"/>
      <c r="D3" s="33"/>
      <c r="E3" s="33"/>
      <c r="F3" s="33"/>
      <c r="G3" s="33"/>
      <c r="H3" s="33"/>
    </row>
    <row r="4" spans="1:10" s="19" customFormat="1" ht="19.5" customHeight="1">
      <c r="A4" s="347" t="s">
        <v>714</v>
      </c>
      <c r="B4" s="345" t="s">
        <v>582</v>
      </c>
      <c r="C4" s="352"/>
      <c r="D4" s="352"/>
      <c r="E4" s="352"/>
      <c r="F4" s="352"/>
      <c r="G4" s="352"/>
      <c r="H4" s="352"/>
      <c r="I4" s="352"/>
      <c r="J4" s="352"/>
    </row>
    <row r="5" spans="1:10" s="19" customFormat="1" ht="19.5" customHeight="1">
      <c r="A5" s="347"/>
      <c r="B5" s="345" t="s">
        <v>583</v>
      </c>
      <c r="C5" s="352"/>
      <c r="D5" s="398"/>
      <c r="E5" s="345" t="s">
        <v>584</v>
      </c>
      <c r="F5" s="352"/>
      <c r="G5" s="352"/>
      <c r="H5" s="345" t="s">
        <v>585</v>
      </c>
      <c r="I5" s="352"/>
      <c r="J5" s="352"/>
    </row>
    <row r="6" spans="1:10" s="19" customFormat="1" ht="20.25" customHeight="1">
      <c r="A6" s="347"/>
      <c r="B6" s="34" t="s">
        <v>586</v>
      </c>
      <c r="C6" s="34" t="s">
        <v>94</v>
      </c>
      <c r="D6" s="34" t="s">
        <v>68</v>
      </c>
      <c r="E6" s="34" t="s">
        <v>78</v>
      </c>
      <c r="F6" s="34" t="s">
        <v>94</v>
      </c>
      <c r="G6" s="34" t="s">
        <v>68</v>
      </c>
      <c r="H6" s="35" t="s">
        <v>78</v>
      </c>
      <c r="I6" s="34" t="s">
        <v>94</v>
      </c>
      <c r="J6" s="35" t="s">
        <v>68</v>
      </c>
    </row>
    <row r="7" spans="1:10" s="19" customFormat="1" ht="20.25" customHeight="1">
      <c r="A7" s="37" t="s">
        <v>587</v>
      </c>
      <c r="B7" s="332">
        <f>C7+D7</f>
        <v>25878</v>
      </c>
      <c r="C7" s="333">
        <v>10635</v>
      </c>
      <c r="D7" s="333">
        <v>15243</v>
      </c>
      <c r="E7" s="333">
        <f>F7+G7</f>
        <v>17972</v>
      </c>
      <c r="F7" s="333">
        <v>6707</v>
      </c>
      <c r="G7" s="333">
        <v>11265</v>
      </c>
      <c r="H7" s="333">
        <f>(E7/B7)*100</f>
        <v>69.44895277842183</v>
      </c>
      <c r="I7" s="333">
        <f>(F7/C7)*100</f>
        <v>63.06535025858015</v>
      </c>
      <c r="J7" s="333">
        <f>(G7/D7)*100</f>
        <v>73.90277504428262</v>
      </c>
    </row>
    <row r="8" spans="1:8" s="3" customFormat="1" ht="15.75" customHeight="1">
      <c r="A8" s="42" t="s">
        <v>588</v>
      </c>
      <c r="B8" s="26"/>
      <c r="C8" s="26"/>
      <c r="D8" s="26"/>
      <c r="E8" s="26"/>
      <c r="F8" s="42" t="s">
        <v>0</v>
      </c>
      <c r="G8" s="26"/>
      <c r="H8" s="42"/>
    </row>
    <row r="9" spans="1:10" s="14" customFormat="1" ht="15" customHeight="1">
      <c r="A9" s="26"/>
      <c r="B9" s="30"/>
      <c r="C9" s="30"/>
      <c r="D9" s="30"/>
      <c r="E9" s="30"/>
      <c r="F9" s="30"/>
      <c r="G9" s="30"/>
      <c r="H9" s="30"/>
      <c r="I9" s="3"/>
      <c r="J9" s="3"/>
    </row>
    <row r="10" spans="1:8" s="14" customFormat="1" ht="13.5">
      <c r="A10" s="26"/>
      <c r="B10" s="30"/>
      <c r="C10" s="30"/>
      <c r="D10" s="30"/>
      <c r="E10" s="30"/>
      <c r="F10" s="30"/>
      <c r="G10" s="30"/>
      <c r="H10" s="30"/>
    </row>
    <row r="11" spans="1:8" s="14" customFormat="1" ht="13.5">
      <c r="A11" s="30"/>
      <c r="B11" s="30"/>
      <c r="C11" s="30"/>
      <c r="D11" s="30"/>
      <c r="E11" s="30"/>
      <c r="F11" s="30"/>
      <c r="G11" s="30"/>
      <c r="H11" s="30"/>
    </row>
    <row r="12" s="14" customFormat="1" ht="13.5"/>
    <row r="13" s="14" customFormat="1" ht="13.5"/>
    <row r="14" s="14" customFormat="1" ht="13.5"/>
    <row r="15" s="14" customFormat="1" ht="13.5"/>
    <row r="16" s="14" customFormat="1" ht="13.5"/>
    <row r="17" s="14" customFormat="1" ht="13.5"/>
    <row r="18" s="14" customFormat="1" ht="13.5"/>
    <row r="19" s="14" customFormat="1" ht="13.5"/>
    <row r="20" s="14" customFormat="1" ht="13.5"/>
    <row r="21" s="14" customFormat="1" ht="13.5"/>
    <row r="22" s="14" customFormat="1" ht="13.5"/>
    <row r="23" s="14" customFormat="1" ht="13.5"/>
    <row r="24" s="14" customFormat="1" ht="13.5"/>
  </sheetData>
  <sheetProtection/>
  <mergeCells count="5">
    <mergeCell ref="A4:A6"/>
    <mergeCell ref="B4:J4"/>
    <mergeCell ref="B5:D5"/>
    <mergeCell ref="E5:G5"/>
    <mergeCell ref="H5:J5"/>
  </mergeCells>
  <printOptions gridLines="1" horizontalCentered="1"/>
  <pageMargins left="0.15748031496062992" right="0.15748031496062992" top="0.8267716535433072" bottom="0.6299212598425197" header="0.5511811023622047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64"/>
  <sheetViews>
    <sheetView tabSelected="1" zoomScalePageLayoutView="0" workbookViewId="0" topLeftCell="A4">
      <pane ySplit="8" topLeftCell="A12" activePane="bottomLeft" state="frozen"/>
      <selection pane="topLeft" activeCell="A4" sqref="A4"/>
      <selection pane="bottomLeft" activeCell="D45" sqref="D45"/>
    </sheetView>
  </sheetViews>
  <sheetFormatPr defaultColWidth="8.88671875" defaultRowHeight="13.5"/>
  <cols>
    <col min="1" max="1" width="8.6640625" style="13" customWidth="1"/>
    <col min="2" max="3" width="6.77734375" style="13" customWidth="1"/>
    <col min="4" max="4" width="5.77734375" style="13" customWidth="1"/>
    <col min="5" max="5" width="6.21484375" style="13" customWidth="1"/>
    <col min="6" max="6" width="5.77734375" style="13" customWidth="1"/>
    <col min="7" max="7" width="6.99609375" style="13" customWidth="1"/>
    <col min="8" max="27" width="5.77734375" style="13" customWidth="1"/>
    <col min="28" max="16384" width="8.88671875" style="13" customWidth="1"/>
  </cols>
  <sheetData>
    <row r="2" spans="1:10" s="2" customFormat="1" ht="18.75" customHeight="1">
      <c r="A2" s="70" t="s">
        <v>301</v>
      </c>
      <c r="B2" s="70"/>
      <c r="C2" s="70"/>
      <c r="D2" s="70"/>
      <c r="E2" s="70"/>
      <c r="F2" s="150" t="s">
        <v>302</v>
      </c>
      <c r="G2" s="150" t="s">
        <v>303</v>
      </c>
      <c r="J2" s="1" t="s">
        <v>0</v>
      </c>
    </row>
    <row r="3" s="2" customFormat="1" ht="12"/>
    <row r="4" s="2" customFormat="1" ht="12"/>
    <row r="5" spans="2:6" s="2" customFormat="1" ht="21" customHeight="1">
      <c r="B5" s="340" t="s">
        <v>509</v>
      </c>
      <c r="C5" s="341"/>
      <c r="D5" s="341"/>
      <c r="E5" s="341"/>
      <c r="F5" s="341"/>
    </row>
    <row r="6" spans="2:3" s="2" customFormat="1" ht="13.5" customHeight="1">
      <c r="B6" s="255"/>
      <c r="C6" s="140"/>
    </row>
    <row r="7" spans="1:6" s="2" customFormat="1" ht="18" customHeight="1">
      <c r="A7" s="342" t="s">
        <v>510</v>
      </c>
      <c r="B7" s="342"/>
      <c r="C7" s="342"/>
      <c r="D7" s="342"/>
      <c r="E7" s="342"/>
      <c r="F7" s="342"/>
    </row>
    <row r="8" s="2" customFormat="1" ht="11.25" customHeight="1"/>
    <row r="9" s="5" customFormat="1" ht="19.5" customHeight="1">
      <c r="A9" s="4" t="s">
        <v>1</v>
      </c>
    </row>
    <row r="10" spans="1:27" s="5" customFormat="1" ht="15.75" customHeight="1">
      <c r="A10" s="343" t="s">
        <v>146</v>
      </c>
      <c r="B10" s="334" t="s">
        <v>304</v>
      </c>
      <c r="C10" s="334"/>
      <c r="D10" s="334" t="s">
        <v>305</v>
      </c>
      <c r="E10" s="334" t="s">
        <v>3</v>
      </c>
      <c r="F10" s="334" t="s">
        <v>306</v>
      </c>
      <c r="G10" s="334" t="s">
        <v>4</v>
      </c>
      <c r="H10" s="334" t="s">
        <v>307</v>
      </c>
      <c r="I10" s="334"/>
      <c r="J10" s="334" t="s">
        <v>308</v>
      </c>
      <c r="K10" s="334" t="s">
        <v>5</v>
      </c>
      <c r="L10" s="338" t="s">
        <v>309</v>
      </c>
      <c r="M10" s="339"/>
      <c r="N10" s="334" t="s">
        <v>310</v>
      </c>
      <c r="O10" s="334"/>
      <c r="P10" s="334" t="s">
        <v>311</v>
      </c>
      <c r="Q10" s="334" t="s">
        <v>6</v>
      </c>
      <c r="R10" s="338" t="s">
        <v>312</v>
      </c>
      <c r="S10" s="339"/>
      <c r="T10" s="334" t="s">
        <v>313</v>
      </c>
      <c r="U10" s="334"/>
      <c r="V10" s="334" t="s">
        <v>314</v>
      </c>
      <c r="W10" s="334"/>
      <c r="X10" s="335" t="s">
        <v>315</v>
      </c>
      <c r="Y10" s="334" t="s">
        <v>316</v>
      </c>
      <c r="Z10" s="335" t="s">
        <v>317</v>
      </c>
      <c r="AA10" s="336" t="s">
        <v>318</v>
      </c>
    </row>
    <row r="11" spans="1:27" s="5" customFormat="1" ht="30" customHeight="1">
      <c r="A11" s="343"/>
      <c r="B11" s="7" t="s">
        <v>7</v>
      </c>
      <c r="C11" s="7" t="s">
        <v>8</v>
      </c>
      <c r="D11" s="7" t="s">
        <v>7</v>
      </c>
      <c r="E11" s="7" t="s">
        <v>8</v>
      </c>
      <c r="F11" s="7" t="s">
        <v>7</v>
      </c>
      <c r="G11" s="7" t="s">
        <v>8</v>
      </c>
      <c r="H11" s="7" t="s">
        <v>7</v>
      </c>
      <c r="I11" s="7" t="s">
        <v>8</v>
      </c>
      <c r="J11" s="7" t="s">
        <v>7</v>
      </c>
      <c r="K11" s="7" t="s">
        <v>8</v>
      </c>
      <c r="L11" s="7" t="s">
        <v>319</v>
      </c>
      <c r="M11" s="7" t="s">
        <v>320</v>
      </c>
      <c r="N11" s="7" t="s">
        <v>7</v>
      </c>
      <c r="O11" s="7" t="s">
        <v>8</v>
      </c>
      <c r="P11" s="7" t="s">
        <v>7</v>
      </c>
      <c r="Q11" s="7" t="s">
        <v>8</v>
      </c>
      <c r="R11" s="7" t="s">
        <v>319</v>
      </c>
      <c r="S11" s="7" t="s">
        <v>320</v>
      </c>
      <c r="T11" s="7" t="s">
        <v>7</v>
      </c>
      <c r="U11" s="7" t="s">
        <v>8</v>
      </c>
      <c r="V11" s="7" t="s">
        <v>7</v>
      </c>
      <c r="W11" s="7" t="s">
        <v>8</v>
      </c>
      <c r="X11" s="335"/>
      <c r="Y11" s="334"/>
      <c r="Z11" s="335"/>
      <c r="AA11" s="336"/>
    </row>
    <row r="12" spans="1:28" s="5" customFormat="1" ht="21" customHeight="1">
      <c r="A12" s="10" t="s">
        <v>220</v>
      </c>
      <c r="B12" s="197">
        <v>230</v>
      </c>
      <c r="C12" s="194">
        <v>3251</v>
      </c>
      <c r="D12" s="194">
        <v>2</v>
      </c>
      <c r="E12" s="194">
        <v>1700</v>
      </c>
      <c r="F12" s="194">
        <v>7</v>
      </c>
      <c r="G12" s="194">
        <v>719</v>
      </c>
      <c r="H12" s="194">
        <v>109</v>
      </c>
      <c r="I12" s="194">
        <v>311</v>
      </c>
      <c r="J12" s="194">
        <v>0</v>
      </c>
      <c r="K12" s="194">
        <v>0</v>
      </c>
      <c r="L12" s="194">
        <v>5</v>
      </c>
      <c r="M12" s="194">
        <v>466</v>
      </c>
      <c r="N12" s="194">
        <v>48</v>
      </c>
      <c r="O12" s="194">
        <v>0</v>
      </c>
      <c r="P12" s="194">
        <v>1</v>
      </c>
      <c r="Q12" s="194">
        <v>55</v>
      </c>
      <c r="R12" s="194">
        <v>58</v>
      </c>
      <c r="S12" s="195">
        <v>0</v>
      </c>
      <c r="T12" s="196">
        <v>0</v>
      </c>
      <c r="U12" s="196">
        <v>0</v>
      </c>
      <c r="V12" s="196">
        <v>0</v>
      </c>
      <c r="W12" s="196">
        <v>0</v>
      </c>
      <c r="X12" s="194">
        <v>0</v>
      </c>
      <c r="Y12" s="194">
        <v>1</v>
      </c>
      <c r="Z12" s="196">
        <v>0</v>
      </c>
      <c r="AA12" s="196">
        <v>0</v>
      </c>
      <c r="AB12" s="196"/>
    </row>
    <row r="13" spans="1:28" s="5" customFormat="1" ht="21" customHeight="1">
      <c r="A13" s="10" t="s">
        <v>258</v>
      </c>
      <c r="B13" s="196">
        <v>222</v>
      </c>
      <c r="C13" s="196">
        <v>3168</v>
      </c>
      <c r="D13" s="196">
        <v>2</v>
      </c>
      <c r="E13" s="196">
        <v>1685</v>
      </c>
      <c r="F13" s="196">
        <v>7</v>
      </c>
      <c r="G13" s="196">
        <v>760</v>
      </c>
      <c r="H13" s="196">
        <v>104</v>
      </c>
      <c r="I13" s="196">
        <v>268</v>
      </c>
      <c r="J13" s="194">
        <v>0</v>
      </c>
      <c r="K13" s="194">
        <v>0</v>
      </c>
      <c r="L13" s="196">
        <v>4</v>
      </c>
      <c r="M13" s="196">
        <v>400</v>
      </c>
      <c r="N13" s="196">
        <v>48</v>
      </c>
      <c r="O13" s="194">
        <v>0</v>
      </c>
      <c r="P13" s="196">
        <v>1</v>
      </c>
      <c r="Q13" s="196">
        <v>55</v>
      </c>
      <c r="R13" s="196">
        <v>56</v>
      </c>
      <c r="S13" s="195">
        <v>0</v>
      </c>
      <c r="T13" s="196">
        <v>0</v>
      </c>
      <c r="U13" s="196">
        <v>0</v>
      </c>
      <c r="V13" s="196">
        <v>0</v>
      </c>
      <c r="W13" s="196">
        <v>0</v>
      </c>
      <c r="X13" s="194">
        <v>0</v>
      </c>
      <c r="Y13" s="196">
        <v>1</v>
      </c>
      <c r="Z13" s="194">
        <v>0</v>
      </c>
      <c r="AA13" s="194">
        <v>0</v>
      </c>
      <c r="AB13" s="196"/>
    </row>
    <row r="14" spans="1:28" s="5" customFormat="1" ht="21" customHeight="1">
      <c r="A14" s="10" t="s">
        <v>405</v>
      </c>
      <c r="B14" s="196">
        <v>232</v>
      </c>
      <c r="C14" s="196">
        <v>3651</v>
      </c>
      <c r="D14" s="196">
        <v>2</v>
      </c>
      <c r="E14" s="196">
        <v>1680</v>
      </c>
      <c r="F14" s="196">
        <v>9</v>
      </c>
      <c r="G14" s="196">
        <v>1074</v>
      </c>
      <c r="H14" s="196">
        <v>103</v>
      </c>
      <c r="I14" s="196">
        <v>251</v>
      </c>
      <c r="J14" s="196">
        <v>0</v>
      </c>
      <c r="K14" s="196">
        <v>0</v>
      </c>
      <c r="L14" s="196">
        <v>6</v>
      </c>
      <c r="M14" s="196">
        <v>591</v>
      </c>
      <c r="N14" s="196">
        <v>53</v>
      </c>
      <c r="O14" s="196">
        <v>0</v>
      </c>
      <c r="P14" s="196">
        <v>1</v>
      </c>
      <c r="Q14" s="196">
        <v>55</v>
      </c>
      <c r="R14" s="196">
        <v>58</v>
      </c>
      <c r="S14" s="195">
        <v>0</v>
      </c>
      <c r="T14" s="196">
        <v>0</v>
      </c>
      <c r="U14" s="196">
        <v>0</v>
      </c>
      <c r="V14" s="196">
        <v>0</v>
      </c>
      <c r="W14" s="196">
        <v>0</v>
      </c>
      <c r="X14" s="194">
        <v>0</v>
      </c>
      <c r="Y14" s="196">
        <v>1</v>
      </c>
      <c r="Z14" s="194">
        <v>0</v>
      </c>
      <c r="AA14" s="194">
        <v>0</v>
      </c>
      <c r="AB14" s="196"/>
    </row>
    <row r="15" spans="1:28" s="219" customFormat="1" ht="21" customHeight="1">
      <c r="A15" s="215" t="s">
        <v>427</v>
      </c>
      <c r="B15" s="216">
        <v>232</v>
      </c>
      <c r="C15" s="216">
        <v>3676</v>
      </c>
      <c r="D15" s="216">
        <v>2</v>
      </c>
      <c r="E15" s="216">
        <v>1688</v>
      </c>
      <c r="F15" s="216">
        <v>9</v>
      </c>
      <c r="G15" s="216">
        <v>1049</v>
      </c>
      <c r="H15" s="216">
        <v>103</v>
      </c>
      <c r="I15" s="216">
        <v>222</v>
      </c>
      <c r="J15" s="196">
        <v>0</v>
      </c>
      <c r="K15" s="196">
        <v>0</v>
      </c>
      <c r="L15" s="216">
        <v>6</v>
      </c>
      <c r="M15" s="216">
        <v>662</v>
      </c>
      <c r="N15" s="216">
        <v>56</v>
      </c>
      <c r="O15" s="196">
        <v>0</v>
      </c>
      <c r="P15" s="216">
        <v>1</v>
      </c>
      <c r="Q15" s="216">
        <v>55</v>
      </c>
      <c r="R15" s="216">
        <v>55</v>
      </c>
      <c r="S15" s="217">
        <v>0</v>
      </c>
      <c r="T15" s="216">
        <v>0</v>
      </c>
      <c r="U15" s="216">
        <v>0</v>
      </c>
      <c r="V15" s="216">
        <v>0</v>
      </c>
      <c r="W15" s="216">
        <v>0</v>
      </c>
      <c r="X15" s="218">
        <v>0</v>
      </c>
      <c r="Y15" s="216">
        <v>1</v>
      </c>
      <c r="Z15" s="218">
        <v>0</v>
      </c>
      <c r="AA15" s="218">
        <v>0</v>
      </c>
      <c r="AB15" s="216"/>
    </row>
    <row r="16" spans="1:28" s="219" customFormat="1" ht="21" customHeight="1">
      <c r="A16" s="215" t="s">
        <v>443</v>
      </c>
      <c r="B16" s="216">
        <v>228</v>
      </c>
      <c r="C16" s="216">
        <v>3813</v>
      </c>
      <c r="D16" s="216">
        <v>2</v>
      </c>
      <c r="E16" s="216">
        <v>1673</v>
      </c>
      <c r="F16" s="216">
        <v>9</v>
      </c>
      <c r="G16" s="216">
        <v>1050</v>
      </c>
      <c r="H16" s="216">
        <v>98</v>
      </c>
      <c r="I16" s="216">
        <v>242</v>
      </c>
      <c r="J16" s="216">
        <v>0</v>
      </c>
      <c r="K16" s="216">
        <v>0</v>
      </c>
      <c r="L16" s="216">
        <v>6</v>
      </c>
      <c r="M16" s="196">
        <v>793</v>
      </c>
      <c r="N16" s="216">
        <v>54</v>
      </c>
      <c r="O16" s="216">
        <v>0</v>
      </c>
      <c r="P16" s="216">
        <v>1</v>
      </c>
      <c r="Q16" s="216">
        <v>55</v>
      </c>
      <c r="R16" s="216">
        <v>57</v>
      </c>
      <c r="S16" s="216">
        <v>0</v>
      </c>
      <c r="T16" s="216">
        <v>0</v>
      </c>
      <c r="U16" s="216">
        <v>0</v>
      </c>
      <c r="V16" s="216">
        <v>1</v>
      </c>
      <c r="W16" s="216">
        <v>0</v>
      </c>
      <c r="X16" s="216">
        <v>0</v>
      </c>
      <c r="Y16" s="216">
        <v>1</v>
      </c>
      <c r="Z16" s="216">
        <v>0</v>
      </c>
      <c r="AA16" s="216">
        <v>0</v>
      </c>
      <c r="AB16" s="216"/>
    </row>
    <row r="17" spans="1:27" s="5" customFormat="1" ht="21" customHeight="1">
      <c r="A17" s="215" t="s">
        <v>527</v>
      </c>
      <c r="B17" s="286">
        <f>SUM(D17+F17+H17+J17+L17+N17+P17+R17+T17+V17)</f>
        <v>223</v>
      </c>
      <c r="C17" s="129">
        <f>SUM(E17+G17+I17+K17+M17+O17+Q17+S17+U17+W17)</f>
        <v>4045</v>
      </c>
      <c r="D17" s="11">
        <v>2</v>
      </c>
      <c r="E17" s="11">
        <v>1673</v>
      </c>
      <c r="F17" s="11">
        <v>8</v>
      </c>
      <c r="G17" s="11">
        <v>1064</v>
      </c>
      <c r="H17" s="11">
        <v>94</v>
      </c>
      <c r="I17" s="11">
        <v>195</v>
      </c>
      <c r="J17" s="12">
        <v>0</v>
      </c>
      <c r="K17" s="12">
        <v>0</v>
      </c>
      <c r="L17" s="11">
        <v>9</v>
      </c>
      <c r="M17" s="11">
        <v>1113</v>
      </c>
      <c r="N17" s="11">
        <v>52</v>
      </c>
      <c r="O17" s="12">
        <v>0</v>
      </c>
      <c r="P17" s="11">
        <v>0</v>
      </c>
      <c r="Q17" s="11">
        <v>0</v>
      </c>
      <c r="R17" s="11">
        <v>57</v>
      </c>
      <c r="S17" s="11">
        <v>0</v>
      </c>
      <c r="T17" s="11">
        <v>0</v>
      </c>
      <c r="U17" s="11">
        <v>0</v>
      </c>
      <c r="V17" s="11">
        <v>1</v>
      </c>
      <c r="W17" s="11">
        <v>0</v>
      </c>
      <c r="X17" s="11">
        <v>0</v>
      </c>
      <c r="Y17" s="12">
        <v>1</v>
      </c>
      <c r="Z17" s="12">
        <v>0</v>
      </c>
      <c r="AA17" s="12">
        <v>0</v>
      </c>
    </row>
    <row r="18" spans="1:28" s="219" customFormat="1" ht="6.7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7" s="219" customFormat="1" ht="21" customHeight="1">
      <c r="A19" s="215" t="s">
        <v>144</v>
      </c>
      <c r="B19" s="286">
        <f aca="true" t="shared" si="0" ref="B19:B31">SUM(D19+F19+H19+J19+L19+N19+P19+R19+T19+V19)</f>
        <v>17</v>
      </c>
      <c r="C19" s="129">
        <f aca="true" t="shared" si="1" ref="C19:C31">SUM(E19+G19+I19+K19+M19+O19+Q19+S19+U19+W19)</f>
        <v>0</v>
      </c>
      <c r="D19" s="73"/>
      <c r="E19" s="73"/>
      <c r="F19" s="73"/>
      <c r="G19" s="73"/>
      <c r="H19" s="73">
        <v>7</v>
      </c>
      <c r="I19" s="73"/>
      <c r="J19" s="73"/>
      <c r="K19" s="73"/>
      <c r="L19" s="73"/>
      <c r="M19" s="73"/>
      <c r="N19" s="73">
        <v>5</v>
      </c>
      <c r="O19" s="73"/>
      <c r="P19" s="73"/>
      <c r="Q19" s="73"/>
      <c r="R19" s="73">
        <v>5</v>
      </c>
      <c r="S19" s="73"/>
      <c r="T19" s="73"/>
      <c r="U19" s="73"/>
      <c r="V19" s="73"/>
      <c r="W19" s="73"/>
      <c r="X19" s="73"/>
      <c r="Y19" s="73"/>
      <c r="Z19" s="73"/>
      <c r="AA19" s="244"/>
    </row>
    <row r="20" spans="1:27" s="219" customFormat="1" ht="21" customHeight="1">
      <c r="A20" s="215" t="s">
        <v>183</v>
      </c>
      <c r="B20" s="286">
        <f t="shared" si="0"/>
        <v>20</v>
      </c>
      <c r="C20" s="129">
        <f t="shared" si="1"/>
        <v>145</v>
      </c>
      <c r="D20" s="73"/>
      <c r="E20" s="73"/>
      <c r="F20" s="73">
        <v>1</v>
      </c>
      <c r="G20" s="73">
        <v>76</v>
      </c>
      <c r="H20" s="73">
        <v>8</v>
      </c>
      <c r="I20" s="73">
        <v>29</v>
      </c>
      <c r="J20" s="73"/>
      <c r="K20" s="73"/>
      <c r="L20" s="73">
        <v>1</v>
      </c>
      <c r="M20" s="73">
        <v>40</v>
      </c>
      <c r="N20" s="73">
        <v>5</v>
      </c>
      <c r="O20" s="73"/>
      <c r="P20" s="73"/>
      <c r="Q20" s="73"/>
      <c r="R20" s="73">
        <v>5</v>
      </c>
      <c r="S20" s="73"/>
      <c r="T20" s="73"/>
      <c r="U20" s="73"/>
      <c r="V20" s="73"/>
      <c r="W20" s="73"/>
      <c r="X20" s="73"/>
      <c r="Y20" s="73"/>
      <c r="Z20" s="73"/>
      <c r="AA20" s="244"/>
    </row>
    <row r="21" spans="1:27" s="219" customFormat="1" ht="21" customHeight="1">
      <c r="A21" s="215" t="s">
        <v>184</v>
      </c>
      <c r="B21" s="286">
        <f t="shared" si="0"/>
        <v>17</v>
      </c>
      <c r="C21" s="129">
        <f t="shared" si="1"/>
        <v>1</v>
      </c>
      <c r="D21" s="73"/>
      <c r="E21" s="73"/>
      <c r="F21" s="73"/>
      <c r="G21" s="73"/>
      <c r="H21" s="73">
        <v>7</v>
      </c>
      <c r="I21" s="73">
        <v>1</v>
      </c>
      <c r="J21" s="73"/>
      <c r="K21" s="73"/>
      <c r="L21" s="73"/>
      <c r="M21" s="73"/>
      <c r="N21" s="73">
        <v>6</v>
      </c>
      <c r="O21" s="73"/>
      <c r="P21" s="73"/>
      <c r="Q21" s="73"/>
      <c r="R21" s="73">
        <v>4</v>
      </c>
      <c r="S21" s="73"/>
      <c r="T21" s="73"/>
      <c r="U21" s="73"/>
      <c r="V21" s="73"/>
      <c r="W21" s="73"/>
      <c r="X21" s="73"/>
      <c r="Y21" s="73"/>
      <c r="Z21" s="73"/>
      <c r="AA21" s="244"/>
    </row>
    <row r="22" spans="1:27" s="219" customFormat="1" ht="21" customHeight="1">
      <c r="A22" s="215" t="s">
        <v>185</v>
      </c>
      <c r="B22" s="286">
        <f t="shared" si="0"/>
        <v>11</v>
      </c>
      <c r="C22" s="129">
        <f t="shared" si="1"/>
        <v>0</v>
      </c>
      <c r="D22" s="73"/>
      <c r="E22" s="73"/>
      <c r="F22" s="73"/>
      <c r="G22" s="73"/>
      <c r="H22" s="73">
        <v>4</v>
      </c>
      <c r="I22" s="73"/>
      <c r="J22" s="73"/>
      <c r="K22" s="73"/>
      <c r="L22" s="73"/>
      <c r="M22" s="73"/>
      <c r="N22" s="73">
        <v>3</v>
      </c>
      <c r="O22" s="73"/>
      <c r="P22" s="73"/>
      <c r="Q22" s="73"/>
      <c r="R22" s="73">
        <v>4</v>
      </c>
      <c r="S22" s="73"/>
      <c r="T22" s="73"/>
      <c r="U22" s="73"/>
      <c r="V22" s="73"/>
      <c r="W22" s="73"/>
      <c r="X22" s="73"/>
      <c r="Y22" s="73"/>
      <c r="Z22" s="73"/>
      <c r="AA22" s="244"/>
    </row>
    <row r="23" spans="1:27" s="219" customFormat="1" ht="21" customHeight="1">
      <c r="A23" s="215" t="s">
        <v>186</v>
      </c>
      <c r="B23" s="286">
        <f t="shared" si="0"/>
        <v>10</v>
      </c>
      <c r="C23" s="129">
        <f t="shared" si="1"/>
        <v>100</v>
      </c>
      <c r="D23" s="73"/>
      <c r="E23" s="73"/>
      <c r="F23" s="73">
        <v>1</v>
      </c>
      <c r="G23" s="73">
        <v>76</v>
      </c>
      <c r="H23" s="73">
        <v>5</v>
      </c>
      <c r="I23" s="73">
        <v>24</v>
      </c>
      <c r="J23" s="73"/>
      <c r="K23" s="73"/>
      <c r="L23" s="73"/>
      <c r="M23" s="73"/>
      <c r="N23" s="73">
        <v>1</v>
      </c>
      <c r="O23" s="73"/>
      <c r="P23" s="73"/>
      <c r="Q23" s="73"/>
      <c r="R23" s="73">
        <v>2</v>
      </c>
      <c r="S23" s="73"/>
      <c r="T23" s="73"/>
      <c r="U23" s="73"/>
      <c r="V23" s="73">
        <v>1</v>
      </c>
      <c r="W23" s="73"/>
      <c r="X23" s="73"/>
      <c r="Y23" s="73"/>
      <c r="Z23" s="73"/>
      <c r="AA23" s="244"/>
    </row>
    <row r="24" spans="1:27" s="219" customFormat="1" ht="21" customHeight="1">
      <c r="A24" s="215" t="s">
        <v>187</v>
      </c>
      <c r="B24" s="286">
        <f t="shared" si="0"/>
        <v>23</v>
      </c>
      <c r="C24" s="129">
        <f t="shared" si="1"/>
        <v>325</v>
      </c>
      <c r="D24" s="73"/>
      <c r="E24" s="73"/>
      <c r="F24" s="73">
        <v>2</v>
      </c>
      <c r="G24" s="73">
        <v>219</v>
      </c>
      <c r="H24" s="73">
        <v>8</v>
      </c>
      <c r="I24" s="73">
        <v>29</v>
      </c>
      <c r="J24" s="73"/>
      <c r="K24" s="73"/>
      <c r="L24" s="73">
        <v>1</v>
      </c>
      <c r="M24" s="73">
        <v>77</v>
      </c>
      <c r="N24" s="73">
        <v>4</v>
      </c>
      <c r="O24" s="73"/>
      <c r="P24" s="73"/>
      <c r="Q24" s="73"/>
      <c r="R24" s="73">
        <v>8</v>
      </c>
      <c r="S24" s="73"/>
      <c r="T24" s="73"/>
      <c r="U24" s="73"/>
      <c r="V24" s="73"/>
      <c r="W24" s="73"/>
      <c r="X24" s="73"/>
      <c r="Y24" s="73">
        <v>1</v>
      </c>
      <c r="Z24" s="73"/>
      <c r="AA24" s="244"/>
    </row>
    <row r="25" spans="1:27" s="219" customFormat="1" ht="21" customHeight="1">
      <c r="A25" s="215" t="s">
        <v>188</v>
      </c>
      <c r="B25" s="286">
        <f t="shared" si="0"/>
        <v>15</v>
      </c>
      <c r="C25" s="129">
        <f t="shared" si="1"/>
        <v>642</v>
      </c>
      <c r="D25" s="73"/>
      <c r="E25" s="73"/>
      <c r="F25" s="73">
        <v>2</v>
      </c>
      <c r="G25" s="73">
        <v>289</v>
      </c>
      <c r="H25" s="73">
        <v>5</v>
      </c>
      <c r="I25" s="73"/>
      <c r="J25" s="73"/>
      <c r="K25" s="73"/>
      <c r="L25" s="73">
        <v>2</v>
      </c>
      <c r="M25" s="73">
        <v>353</v>
      </c>
      <c r="N25" s="73">
        <v>4</v>
      </c>
      <c r="O25" s="73"/>
      <c r="P25" s="73"/>
      <c r="Q25" s="73"/>
      <c r="R25" s="73">
        <v>2</v>
      </c>
      <c r="S25" s="73"/>
      <c r="T25" s="73"/>
      <c r="U25" s="73"/>
      <c r="V25" s="73"/>
      <c r="W25" s="73"/>
      <c r="X25" s="73"/>
      <c r="Y25" s="73"/>
      <c r="Z25" s="73"/>
      <c r="AA25" s="244"/>
    </row>
    <row r="26" spans="1:27" s="219" customFormat="1" ht="21" customHeight="1">
      <c r="A26" s="215" t="s">
        <v>189</v>
      </c>
      <c r="B26" s="286">
        <f t="shared" si="0"/>
        <v>21</v>
      </c>
      <c r="C26" s="129">
        <f t="shared" si="1"/>
        <v>971</v>
      </c>
      <c r="D26" s="73">
        <v>1</v>
      </c>
      <c r="E26" s="73">
        <v>765</v>
      </c>
      <c r="F26" s="73">
        <v>1</v>
      </c>
      <c r="G26" s="73">
        <v>200</v>
      </c>
      <c r="H26" s="73">
        <v>10</v>
      </c>
      <c r="I26" s="73">
        <v>6</v>
      </c>
      <c r="J26" s="73"/>
      <c r="K26" s="73"/>
      <c r="L26" s="73"/>
      <c r="M26" s="73"/>
      <c r="N26" s="73">
        <v>4</v>
      </c>
      <c r="O26" s="73"/>
      <c r="P26" s="73"/>
      <c r="Q26" s="73"/>
      <c r="R26" s="73">
        <v>5</v>
      </c>
      <c r="S26" s="73"/>
      <c r="T26" s="73"/>
      <c r="U26" s="73"/>
      <c r="V26" s="73"/>
      <c r="W26" s="73"/>
      <c r="X26" s="73"/>
      <c r="Y26" s="73"/>
      <c r="Z26" s="73"/>
      <c r="AA26" s="244"/>
    </row>
    <row r="27" spans="1:27" s="219" customFormat="1" ht="21" customHeight="1">
      <c r="A27" s="215" t="s">
        <v>190</v>
      </c>
      <c r="B27" s="286">
        <f t="shared" si="0"/>
        <v>19</v>
      </c>
      <c r="C27" s="129">
        <f t="shared" si="1"/>
        <v>1039</v>
      </c>
      <c r="D27" s="73">
        <v>1</v>
      </c>
      <c r="E27" s="73">
        <v>908</v>
      </c>
      <c r="F27" s="73"/>
      <c r="G27" s="73"/>
      <c r="H27" s="73">
        <v>7</v>
      </c>
      <c r="I27" s="73">
        <v>17</v>
      </c>
      <c r="J27" s="73"/>
      <c r="K27" s="73"/>
      <c r="L27" s="73">
        <v>1</v>
      </c>
      <c r="M27" s="73">
        <v>114</v>
      </c>
      <c r="N27" s="73">
        <v>5</v>
      </c>
      <c r="O27" s="73"/>
      <c r="P27" s="73"/>
      <c r="Q27" s="73"/>
      <c r="R27" s="73">
        <v>5</v>
      </c>
      <c r="S27" s="73"/>
      <c r="T27" s="73"/>
      <c r="U27" s="73"/>
      <c r="V27" s="73"/>
      <c r="W27" s="73"/>
      <c r="X27" s="73"/>
      <c r="Y27" s="73"/>
      <c r="Z27" s="73"/>
      <c r="AA27" s="244"/>
    </row>
    <row r="28" spans="1:27" s="219" customFormat="1" ht="21" customHeight="1">
      <c r="A28" s="215" t="s">
        <v>191</v>
      </c>
      <c r="B28" s="286">
        <f t="shared" si="0"/>
        <v>9</v>
      </c>
      <c r="C28" s="129">
        <f t="shared" si="1"/>
        <v>107</v>
      </c>
      <c r="D28" s="73"/>
      <c r="E28" s="73"/>
      <c r="F28" s="73"/>
      <c r="G28" s="73"/>
      <c r="H28" s="73">
        <v>3</v>
      </c>
      <c r="I28" s="73"/>
      <c r="J28" s="73"/>
      <c r="K28" s="73"/>
      <c r="L28" s="73">
        <v>1</v>
      </c>
      <c r="M28" s="73">
        <v>107</v>
      </c>
      <c r="N28" s="73">
        <v>3</v>
      </c>
      <c r="O28" s="73"/>
      <c r="P28" s="73"/>
      <c r="Q28" s="73"/>
      <c r="R28" s="73">
        <v>2</v>
      </c>
      <c r="S28" s="73"/>
      <c r="T28" s="73"/>
      <c r="U28" s="73"/>
      <c r="V28" s="73"/>
      <c r="W28" s="73"/>
      <c r="X28" s="73"/>
      <c r="Y28" s="73"/>
      <c r="Z28" s="73"/>
      <c r="AA28" s="244"/>
    </row>
    <row r="29" spans="1:27" s="219" customFormat="1" ht="21" customHeight="1">
      <c r="A29" s="215" t="s">
        <v>192</v>
      </c>
      <c r="B29" s="286">
        <f t="shared" si="0"/>
        <v>21</v>
      </c>
      <c r="C29" s="129">
        <f t="shared" si="1"/>
        <v>58</v>
      </c>
      <c r="D29" s="73"/>
      <c r="E29" s="73"/>
      <c r="F29" s="73"/>
      <c r="G29" s="73"/>
      <c r="H29" s="73">
        <v>10</v>
      </c>
      <c r="I29" s="73">
        <v>58</v>
      </c>
      <c r="J29" s="73"/>
      <c r="K29" s="73"/>
      <c r="L29" s="73"/>
      <c r="M29" s="73"/>
      <c r="N29" s="73">
        <v>7</v>
      </c>
      <c r="O29" s="73"/>
      <c r="P29" s="73"/>
      <c r="Q29" s="73"/>
      <c r="R29" s="73">
        <v>4</v>
      </c>
      <c r="S29" s="73"/>
      <c r="T29" s="73"/>
      <c r="U29" s="73"/>
      <c r="V29" s="73"/>
      <c r="W29" s="73"/>
      <c r="X29" s="73"/>
      <c r="Y29" s="73"/>
      <c r="Z29" s="73"/>
      <c r="AA29" s="244"/>
    </row>
    <row r="30" spans="1:27" s="219" customFormat="1" ht="21" customHeight="1">
      <c r="A30" s="215" t="s">
        <v>193</v>
      </c>
      <c r="B30" s="286">
        <f t="shared" si="0"/>
        <v>22</v>
      </c>
      <c r="C30" s="129">
        <f t="shared" si="1"/>
        <v>285</v>
      </c>
      <c r="D30" s="73"/>
      <c r="E30" s="73"/>
      <c r="F30" s="73">
        <v>1</v>
      </c>
      <c r="G30" s="73">
        <v>204</v>
      </c>
      <c r="H30" s="73">
        <v>13</v>
      </c>
      <c r="I30" s="73"/>
      <c r="J30" s="73"/>
      <c r="K30" s="73"/>
      <c r="L30" s="73">
        <v>1</v>
      </c>
      <c r="M30" s="73">
        <v>81</v>
      </c>
      <c r="N30" s="73">
        <v>2</v>
      </c>
      <c r="O30" s="73"/>
      <c r="P30" s="73"/>
      <c r="Q30" s="73"/>
      <c r="R30" s="73">
        <v>5</v>
      </c>
      <c r="S30" s="73"/>
      <c r="T30" s="73"/>
      <c r="U30" s="73"/>
      <c r="V30" s="73"/>
      <c r="W30" s="73"/>
      <c r="X30" s="73"/>
      <c r="Y30" s="73"/>
      <c r="Z30" s="73"/>
      <c r="AA30" s="244"/>
    </row>
    <row r="31" spans="1:27" s="219" customFormat="1" ht="21" customHeight="1">
      <c r="A31" s="221" t="s">
        <v>194</v>
      </c>
      <c r="B31" s="305">
        <f t="shared" si="0"/>
        <v>18</v>
      </c>
      <c r="C31" s="306">
        <f t="shared" si="1"/>
        <v>372</v>
      </c>
      <c r="D31" s="99"/>
      <c r="E31" s="99"/>
      <c r="F31" s="99"/>
      <c r="G31" s="99"/>
      <c r="H31" s="99">
        <v>7</v>
      </c>
      <c r="I31" s="99">
        <v>31</v>
      </c>
      <c r="J31" s="74"/>
      <c r="K31" s="74"/>
      <c r="L31" s="99">
        <v>2</v>
      </c>
      <c r="M31" s="99">
        <v>341</v>
      </c>
      <c r="N31" s="99">
        <v>3</v>
      </c>
      <c r="O31" s="74"/>
      <c r="P31" s="74"/>
      <c r="Q31" s="74"/>
      <c r="R31" s="99">
        <v>6</v>
      </c>
      <c r="S31" s="74"/>
      <c r="T31" s="74"/>
      <c r="U31" s="74"/>
      <c r="V31" s="74"/>
      <c r="W31" s="74"/>
      <c r="X31" s="74"/>
      <c r="Y31" s="74"/>
      <c r="Z31" s="74"/>
      <c r="AA31" s="245"/>
    </row>
    <row r="32" s="2" customFormat="1" ht="12.75" customHeight="1">
      <c r="A32" s="1" t="s">
        <v>147</v>
      </c>
    </row>
    <row r="33" spans="1:22" s="2" customFormat="1" ht="15" customHeight="1">
      <c r="A33" s="1" t="s">
        <v>321</v>
      </c>
      <c r="H33" s="1" t="s">
        <v>0</v>
      </c>
      <c r="V33" s="1" t="s">
        <v>0</v>
      </c>
    </row>
    <row r="34" spans="1:20" s="2" customFormat="1" ht="14.25" customHeight="1">
      <c r="A34" s="1" t="s">
        <v>322</v>
      </c>
      <c r="J34" s="1"/>
      <c r="T34" s="1"/>
    </row>
    <row r="35" spans="1:22" s="2" customFormat="1" ht="14.25" customHeight="1">
      <c r="A35" s="1" t="s">
        <v>323</v>
      </c>
      <c r="J35" s="1"/>
      <c r="V35" s="1"/>
    </row>
    <row r="36" spans="1:22" s="2" customFormat="1" ht="12">
      <c r="A36" s="337" t="s">
        <v>324</v>
      </c>
      <c r="B36" s="337"/>
      <c r="C36" s="337"/>
      <c r="D36" s="337"/>
      <c r="E36" s="337"/>
      <c r="J36" s="1"/>
      <c r="V36" s="1"/>
    </row>
    <row r="37" spans="1:22" s="2" customFormat="1" ht="18.75" customHeight="1">
      <c r="A37" s="1"/>
      <c r="J37" s="1"/>
      <c r="V37" s="1"/>
    </row>
    <row r="38" spans="1:22" s="2" customFormat="1" ht="18.75" customHeight="1">
      <c r="A38" s="1"/>
      <c r="J38" s="1"/>
      <c r="V38" s="1"/>
    </row>
    <row r="39" ht="18.75" customHeight="1"/>
    <row r="60" spans="28:39" ht="13.5"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8:39" ht="13.5"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8:39" ht="13.5"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8:39" ht="13.5"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8:39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</sheetData>
  <sheetProtection/>
  <mergeCells count="19">
    <mergeCell ref="B5:F5"/>
    <mergeCell ref="R10:S10"/>
    <mergeCell ref="T10:U10"/>
    <mergeCell ref="A7:F7"/>
    <mergeCell ref="A10:A11"/>
    <mergeCell ref="B10:C10"/>
    <mergeCell ref="D10:E10"/>
    <mergeCell ref="F10:G10"/>
    <mergeCell ref="H10:I10"/>
    <mergeCell ref="V10:W10"/>
    <mergeCell ref="X10:X11"/>
    <mergeCell ref="Y10:Y11"/>
    <mergeCell ref="Z10:Z11"/>
    <mergeCell ref="AA10:AA11"/>
    <mergeCell ref="A36:E36"/>
    <mergeCell ref="J10:K10"/>
    <mergeCell ref="L10:M10"/>
    <mergeCell ref="N10:O10"/>
    <mergeCell ref="P10:Q10"/>
  </mergeCells>
  <printOptions/>
  <pageMargins left="0.17" right="0.17" top="1" bottom="0.74" header="0.5" footer="0.5"/>
  <pageSetup horizontalDpi="300" verticalDpi="3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O40"/>
  <sheetViews>
    <sheetView zoomScalePageLayoutView="0" workbookViewId="0" topLeftCell="A1">
      <selection activeCell="I23" sqref="I23"/>
    </sheetView>
  </sheetViews>
  <sheetFormatPr defaultColWidth="8.88671875" defaultRowHeight="13.5"/>
  <cols>
    <col min="1" max="1" width="8.5546875" style="13" customWidth="1"/>
    <col min="2" max="4" width="6.21484375" style="13" customWidth="1"/>
    <col min="5" max="5" width="6.77734375" style="13" customWidth="1"/>
    <col min="6" max="8" width="5.99609375" style="13" customWidth="1"/>
    <col min="9" max="9" width="6.77734375" style="13" customWidth="1"/>
    <col min="10" max="10" width="5.6640625" style="13" customWidth="1"/>
    <col min="11" max="12" width="5.77734375" style="13" customWidth="1"/>
    <col min="13" max="13" width="6.77734375" style="13" customWidth="1"/>
    <col min="14" max="16" width="5.5546875" style="13" customWidth="1"/>
    <col min="17" max="17" width="6.77734375" style="13" customWidth="1"/>
    <col min="18" max="18" width="5.4453125" style="13" customWidth="1"/>
    <col min="19" max="20" width="5.3359375" style="13" customWidth="1"/>
    <col min="21" max="21" width="6.77734375" style="13" customWidth="1"/>
    <col min="22" max="16384" width="8.88671875" style="13" customWidth="1"/>
  </cols>
  <sheetData>
    <row r="2" spans="1:21" ht="18" customHeight="1">
      <c r="A2" s="342" t="s">
        <v>702</v>
      </c>
      <c r="B2" s="342"/>
      <c r="C2" s="342"/>
      <c r="D2" s="342"/>
      <c r="E2" s="342"/>
      <c r="F2" s="342"/>
      <c r="G2" s="342"/>
      <c r="H2" s="34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.75" customHeight="1">
      <c r="A3" s="53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9" customFormat="1" ht="19.5" customHeight="1">
      <c r="A4" s="4" t="s">
        <v>120</v>
      </c>
      <c r="B4" s="33"/>
      <c r="C4" s="33"/>
      <c r="D4" s="33"/>
      <c r="E4" s="33"/>
      <c r="F4" s="33"/>
      <c r="G4" s="33"/>
      <c r="H4" s="33"/>
      <c r="I4" s="33"/>
      <c r="J4" s="33"/>
      <c r="K4" s="32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41" s="5" customFormat="1" ht="19.5" customHeight="1">
      <c r="A5" s="418" t="s">
        <v>146</v>
      </c>
      <c r="B5" s="367" t="s">
        <v>589</v>
      </c>
      <c r="C5" s="367"/>
      <c r="D5" s="367"/>
      <c r="E5" s="410"/>
      <c r="F5" s="392" t="s">
        <v>590</v>
      </c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4"/>
      <c r="Z5" s="392" t="s">
        <v>591</v>
      </c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</row>
    <row r="6" spans="1:41" s="5" customFormat="1" ht="19.5" customHeight="1">
      <c r="A6" s="418"/>
      <c r="B6" s="409"/>
      <c r="C6" s="409"/>
      <c r="D6" s="409"/>
      <c r="E6" s="411"/>
      <c r="F6" s="334" t="s">
        <v>592</v>
      </c>
      <c r="G6" s="334"/>
      <c r="H6" s="334"/>
      <c r="I6" s="334"/>
      <c r="J6" s="334" t="s">
        <v>593</v>
      </c>
      <c r="K6" s="334"/>
      <c r="L6" s="334"/>
      <c r="M6" s="334"/>
      <c r="N6" s="334" t="s">
        <v>594</v>
      </c>
      <c r="O6" s="334"/>
      <c r="P6" s="334"/>
      <c r="Q6" s="334"/>
      <c r="R6" s="334" t="s">
        <v>595</v>
      </c>
      <c r="S6" s="334"/>
      <c r="T6" s="334"/>
      <c r="U6" s="334"/>
      <c r="V6" s="334" t="s">
        <v>596</v>
      </c>
      <c r="W6" s="334"/>
      <c r="X6" s="334"/>
      <c r="Y6" s="334"/>
      <c r="Z6" s="338" t="s">
        <v>592</v>
      </c>
      <c r="AA6" s="412"/>
      <c r="AB6" s="412"/>
      <c r="AC6" s="339"/>
      <c r="AD6" s="339" t="s">
        <v>597</v>
      </c>
      <c r="AE6" s="334"/>
      <c r="AF6" s="334"/>
      <c r="AG6" s="338"/>
      <c r="AH6" s="338" t="s">
        <v>598</v>
      </c>
      <c r="AI6" s="412"/>
      <c r="AJ6" s="412"/>
      <c r="AK6" s="339"/>
      <c r="AL6" s="334" t="s">
        <v>599</v>
      </c>
      <c r="AM6" s="334"/>
      <c r="AN6" s="334"/>
      <c r="AO6" s="338"/>
    </row>
    <row r="7" spans="1:41" s="71" customFormat="1" ht="30.75" customHeight="1">
      <c r="A7" s="419"/>
      <c r="B7" s="116" t="s">
        <v>65</v>
      </c>
      <c r="C7" s="7" t="s">
        <v>66</v>
      </c>
      <c r="D7" s="7" t="s">
        <v>67</v>
      </c>
      <c r="E7" s="8" t="s">
        <v>600</v>
      </c>
      <c r="F7" s="7" t="s">
        <v>65</v>
      </c>
      <c r="G7" s="7" t="s">
        <v>66</v>
      </c>
      <c r="H7" s="7" t="s">
        <v>67</v>
      </c>
      <c r="I7" s="8" t="s">
        <v>600</v>
      </c>
      <c r="J7" s="7" t="s">
        <v>65</v>
      </c>
      <c r="K7" s="7" t="s">
        <v>66</v>
      </c>
      <c r="L7" s="7" t="s">
        <v>67</v>
      </c>
      <c r="M7" s="8" t="s">
        <v>600</v>
      </c>
      <c r="N7" s="7" t="s">
        <v>65</v>
      </c>
      <c r="O7" s="7" t="s">
        <v>66</v>
      </c>
      <c r="P7" s="7" t="s">
        <v>67</v>
      </c>
      <c r="Q7" s="8" t="s">
        <v>600</v>
      </c>
      <c r="R7" s="7" t="s">
        <v>65</v>
      </c>
      <c r="S7" s="7" t="s">
        <v>66</v>
      </c>
      <c r="T7" s="7" t="s">
        <v>67</v>
      </c>
      <c r="U7" s="8" t="s">
        <v>600</v>
      </c>
      <c r="V7" s="7" t="s">
        <v>65</v>
      </c>
      <c r="W7" s="7" t="s">
        <v>66</v>
      </c>
      <c r="X7" s="7" t="s">
        <v>67</v>
      </c>
      <c r="Y7" s="8" t="s">
        <v>600</v>
      </c>
      <c r="Z7" s="7" t="s">
        <v>65</v>
      </c>
      <c r="AA7" s="7" t="s">
        <v>66</v>
      </c>
      <c r="AB7" s="7" t="s">
        <v>67</v>
      </c>
      <c r="AC7" s="8" t="s">
        <v>600</v>
      </c>
      <c r="AD7" s="6" t="s">
        <v>65</v>
      </c>
      <c r="AE7" s="8" t="s">
        <v>66</v>
      </c>
      <c r="AF7" s="8" t="s">
        <v>67</v>
      </c>
      <c r="AG7" s="9" t="s">
        <v>600</v>
      </c>
      <c r="AH7" s="8" t="s">
        <v>65</v>
      </c>
      <c r="AI7" s="8" t="s">
        <v>66</v>
      </c>
      <c r="AJ7" s="8" t="s">
        <v>67</v>
      </c>
      <c r="AK7" s="8" t="s">
        <v>600</v>
      </c>
      <c r="AL7" s="8" t="s">
        <v>65</v>
      </c>
      <c r="AM7" s="8" t="s">
        <v>66</v>
      </c>
      <c r="AN7" s="8" t="s">
        <v>67</v>
      </c>
      <c r="AO7" s="9" t="s">
        <v>600</v>
      </c>
    </row>
    <row r="8" spans="1:37" s="5" customFormat="1" ht="27" customHeight="1">
      <c r="A8" s="178" t="s">
        <v>220</v>
      </c>
      <c r="B8" s="73">
        <v>4</v>
      </c>
      <c r="C8" s="73">
        <v>132</v>
      </c>
      <c r="D8" s="73">
        <v>125</v>
      </c>
      <c r="E8" s="73">
        <v>81</v>
      </c>
      <c r="F8" s="207">
        <f aca="true" t="shared" si="0" ref="F8:I12">J8+N8+R8+V8</f>
        <v>1</v>
      </c>
      <c r="G8" s="207">
        <f t="shared" si="0"/>
        <v>12</v>
      </c>
      <c r="H8" s="207">
        <f t="shared" si="0"/>
        <v>18</v>
      </c>
      <c r="I8" s="207">
        <f t="shared" si="0"/>
        <v>46</v>
      </c>
      <c r="J8" s="73">
        <v>1</v>
      </c>
      <c r="K8" s="73">
        <v>12</v>
      </c>
      <c r="L8" s="73">
        <v>18</v>
      </c>
      <c r="M8" s="73">
        <v>46</v>
      </c>
      <c r="V8" s="85"/>
      <c r="W8" s="85"/>
      <c r="X8" s="85"/>
      <c r="Y8" s="85"/>
      <c r="Z8" s="293">
        <f aca="true" t="shared" si="1" ref="Z8:AC12">AD8+AH8+AL8</f>
        <v>3</v>
      </c>
      <c r="AA8" s="293">
        <f t="shared" si="1"/>
        <v>120</v>
      </c>
      <c r="AB8" s="293">
        <f t="shared" si="1"/>
        <v>107</v>
      </c>
      <c r="AC8" s="293">
        <f t="shared" si="1"/>
        <v>35</v>
      </c>
      <c r="AD8" s="73">
        <v>1</v>
      </c>
      <c r="AE8" s="73">
        <v>26</v>
      </c>
      <c r="AF8" s="73">
        <v>20</v>
      </c>
      <c r="AG8" s="73">
        <v>14</v>
      </c>
      <c r="AH8" s="73">
        <v>2</v>
      </c>
      <c r="AI8" s="73">
        <v>94</v>
      </c>
      <c r="AJ8" s="73">
        <v>87</v>
      </c>
      <c r="AK8" s="73">
        <v>21</v>
      </c>
    </row>
    <row r="9" spans="1:37" s="5" customFormat="1" ht="27" customHeight="1">
      <c r="A9" s="178" t="s">
        <v>258</v>
      </c>
      <c r="B9" s="73">
        <v>4</v>
      </c>
      <c r="C9" s="73">
        <v>127</v>
      </c>
      <c r="D9" s="73">
        <v>129</v>
      </c>
      <c r="E9" s="73">
        <v>80</v>
      </c>
      <c r="F9" s="207">
        <f t="shared" si="0"/>
        <v>1</v>
      </c>
      <c r="G9" s="207">
        <f t="shared" si="0"/>
        <v>10</v>
      </c>
      <c r="H9" s="207">
        <f t="shared" si="0"/>
        <v>5</v>
      </c>
      <c r="I9" s="207">
        <f t="shared" si="0"/>
        <v>51</v>
      </c>
      <c r="J9" s="73">
        <v>1</v>
      </c>
      <c r="K9" s="73">
        <v>10</v>
      </c>
      <c r="L9" s="73">
        <v>5</v>
      </c>
      <c r="M9" s="73">
        <v>51</v>
      </c>
      <c r="V9" s="85"/>
      <c r="W9" s="85"/>
      <c r="X9" s="85"/>
      <c r="Y9" s="85"/>
      <c r="Z9" s="293">
        <f t="shared" si="1"/>
        <v>3</v>
      </c>
      <c r="AA9" s="293">
        <f t="shared" si="1"/>
        <v>117</v>
      </c>
      <c r="AB9" s="293">
        <f t="shared" si="1"/>
        <v>124</v>
      </c>
      <c r="AC9" s="293">
        <f t="shared" si="1"/>
        <v>29</v>
      </c>
      <c r="AD9" s="73">
        <v>1</v>
      </c>
      <c r="AE9" s="73">
        <v>25</v>
      </c>
      <c r="AF9" s="73">
        <v>28</v>
      </c>
      <c r="AG9" s="73">
        <v>12</v>
      </c>
      <c r="AH9" s="73">
        <v>2</v>
      </c>
      <c r="AI9" s="73">
        <v>92</v>
      </c>
      <c r="AJ9" s="73">
        <v>96</v>
      </c>
      <c r="AK9" s="73">
        <v>17</v>
      </c>
    </row>
    <row r="10" spans="1:37" s="5" customFormat="1" ht="27" customHeight="1">
      <c r="A10" s="178" t="s">
        <v>405</v>
      </c>
      <c r="B10" s="73">
        <v>4</v>
      </c>
      <c r="C10" s="73">
        <v>127</v>
      </c>
      <c r="D10" s="73">
        <v>151</v>
      </c>
      <c r="E10" s="73">
        <v>56</v>
      </c>
      <c r="F10" s="207">
        <f t="shared" si="0"/>
        <v>1</v>
      </c>
      <c r="G10" s="207">
        <f t="shared" si="0"/>
        <v>10</v>
      </c>
      <c r="H10" s="207">
        <f t="shared" si="0"/>
        <v>31</v>
      </c>
      <c r="I10" s="207">
        <f t="shared" si="0"/>
        <v>30</v>
      </c>
      <c r="J10" s="73">
        <v>1</v>
      </c>
      <c r="K10" s="73">
        <v>10</v>
      </c>
      <c r="L10" s="73">
        <v>31</v>
      </c>
      <c r="M10" s="73">
        <v>30</v>
      </c>
      <c r="V10" s="85"/>
      <c r="W10" s="85"/>
      <c r="X10" s="85"/>
      <c r="Y10" s="85"/>
      <c r="Z10" s="293">
        <f t="shared" si="1"/>
        <v>4</v>
      </c>
      <c r="AA10" s="293">
        <f t="shared" si="1"/>
        <v>196</v>
      </c>
      <c r="AB10" s="293">
        <f t="shared" si="1"/>
        <v>189</v>
      </c>
      <c r="AC10" s="293">
        <f t="shared" si="1"/>
        <v>86</v>
      </c>
      <c r="AD10" s="73">
        <v>1</v>
      </c>
      <c r="AE10" s="73">
        <v>19</v>
      </c>
      <c r="AF10" s="73">
        <v>21</v>
      </c>
      <c r="AG10" s="73">
        <v>10</v>
      </c>
      <c r="AH10" s="73">
        <v>3</v>
      </c>
      <c r="AI10" s="73">
        <v>177</v>
      </c>
      <c r="AJ10" s="73">
        <v>168</v>
      </c>
      <c r="AK10" s="73">
        <v>76</v>
      </c>
    </row>
    <row r="11" spans="1:37" s="5" customFormat="1" ht="27" customHeight="1">
      <c r="A11" s="178" t="s">
        <v>431</v>
      </c>
      <c r="B11" s="73">
        <v>4</v>
      </c>
      <c r="C11" s="73">
        <v>126</v>
      </c>
      <c r="D11" s="73">
        <v>119</v>
      </c>
      <c r="E11" s="73">
        <v>63</v>
      </c>
      <c r="F11" s="207">
        <f t="shared" si="0"/>
        <v>1</v>
      </c>
      <c r="G11" s="207">
        <f t="shared" si="0"/>
        <v>17</v>
      </c>
      <c r="H11" s="207">
        <f t="shared" si="0"/>
        <v>13</v>
      </c>
      <c r="I11" s="207">
        <f t="shared" si="0"/>
        <v>34</v>
      </c>
      <c r="J11" s="85">
        <v>1</v>
      </c>
      <c r="K11" s="85">
        <v>17</v>
      </c>
      <c r="L11" s="85">
        <v>13</v>
      </c>
      <c r="M11" s="85">
        <v>34</v>
      </c>
      <c r="V11" s="85"/>
      <c r="W11" s="85"/>
      <c r="X11" s="85"/>
      <c r="Y11" s="85"/>
      <c r="Z11" s="293">
        <f t="shared" si="1"/>
        <v>3</v>
      </c>
      <c r="AA11" s="293">
        <f t="shared" si="1"/>
        <v>109</v>
      </c>
      <c r="AB11" s="293">
        <f t="shared" si="1"/>
        <v>106</v>
      </c>
      <c r="AC11" s="293">
        <f t="shared" si="1"/>
        <v>29</v>
      </c>
      <c r="AD11" s="73">
        <v>1</v>
      </c>
      <c r="AE11" s="73">
        <v>21</v>
      </c>
      <c r="AF11" s="73">
        <v>20</v>
      </c>
      <c r="AG11" s="73">
        <v>11</v>
      </c>
      <c r="AH11" s="73">
        <v>2</v>
      </c>
      <c r="AI11" s="73">
        <v>88</v>
      </c>
      <c r="AJ11" s="73">
        <v>86</v>
      </c>
      <c r="AK11" s="73">
        <v>18</v>
      </c>
    </row>
    <row r="12" spans="1:37" s="101" customFormat="1" ht="27" customHeight="1">
      <c r="A12" s="178" t="s">
        <v>443</v>
      </c>
      <c r="B12" s="207">
        <v>5</v>
      </c>
      <c r="C12" s="207">
        <v>231</v>
      </c>
      <c r="D12" s="207">
        <v>180</v>
      </c>
      <c r="E12" s="207">
        <v>102</v>
      </c>
      <c r="F12" s="207">
        <f t="shared" si="0"/>
        <v>1</v>
      </c>
      <c r="G12" s="207">
        <f t="shared" si="0"/>
        <v>53</v>
      </c>
      <c r="H12" s="207">
        <f t="shared" si="0"/>
        <v>9</v>
      </c>
      <c r="I12" s="207">
        <f t="shared" si="0"/>
        <v>61</v>
      </c>
      <c r="J12" s="73">
        <v>1</v>
      </c>
      <c r="K12" s="73">
        <v>53</v>
      </c>
      <c r="L12" s="73">
        <v>9</v>
      </c>
      <c r="M12" s="73">
        <v>61</v>
      </c>
      <c r="V12" s="73"/>
      <c r="W12" s="73"/>
      <c r="X12" s="73"/>
      <c r="Y12" s="73"/>
      <c r="Z12" s="293">
        <f t="shared" si="1"/>
        <v>4</v>
      </c>
      <c r="AA12" s="293">
        <f t="shared" si="1"/>
        <v>178</v>
      </c>
      <c r="AB12" s="293">
        <f t="shared" si="1"/>
        <v>171</v>
      </c>
      <c r="AC12" s="293">
        <f t="shared" si="1"/>
        <v>41</v>
      </c>
      <c r="AD12" s="207">
        <v>1</v>
      </c>
      <c r="AE12" s="207">
        <v>20</v>
      </c>
      <c r="AF12" s="207">
        <v>16</v>
      </c>
      <c r="AG12" s="207">
        <v>12</v>
      </c>
      <c r="AH12" s="207">
        <v>3</v>
      </c>
      <c r="AI12" s="207">
        <v>158</v>
      </c>
      <c r="AJ12" s="207">
        <v>155</v>
      </c>
      <c r="AK12" s="207">
        <v>29</v>
      </c>
    </row>
    <row r="13" spans="1:41" s="85" customFormat="1" ht="27" customHeight="1">
      <c r="A13" s="254" t="s">
        <v>527</v>
      </c>
      <c r="B13" s="314">
        <f>F13+Z13</f>
        <v>4</v>
      </c>
      <c r="C13" s="275">
        <f>G13+AA13</f>
        <v>126</v>
      </c>
      <c r="D13" s="275">
        <f>H13+AB13</f>
        <v>117</v>
      </c>
      <c r="E13" s="275">
        <f>I13+AC13</f>
        <v>123</v>
      </c>
      <c r="F13" s="275">
        <f>J13+N13+R13+V13</f>
        <v>1</v>
      </c>
      <c r="G13" s="275">
        <f>K13+O13+S13+W13</f>
        <v>7</v>
      </c>
      <c r="H13" s="275">
        <f>L13+P13+T13+X13</f>
        <v>6</v>
      </c>
      <c r="I13" s="275">
        <f>M13+Q13+U13+Y13</f>
        <v>64</v>
      </c>
      <c r="J13" s="74">
        <v>1</v>
      </c>
      <c r="K13" s="74">
        <v>7</v>
      </c>
      <c r="L13" s="74">
        <v>6</v>
      </c>
      <c r="M13" s="74">
        <v>64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5">
        <v>0</v>
      </c>
      <c r="Y13" s="275">
        <v>0</v>
      </c>
      <c r="Z13" s="275">
        <f>AD13+AH13+AL13</f>
        <v>3</v>
      </c>
      <c r="AA13" s="275">
        <f>AE13+AI13+AM13</f>
        <v>119</v>
      </c>
      <c r="AB13" s="275">
        <f>AF13+AJ13+AN13</f>
        <v>111</v>
      </c>
      <c r="AC13" s="275">
        <f>AG13+AK13+AO13</f>
        <v>59</v>
      </c>
      <c r="AD13" s="275">
        <v>1</v>
      </c>
      <c r="AE13" s="275">
        <v>20</v>
      </c>
      <c r="AF13" s="275">
        <v>22</v>
      </c>
      <c r="AG13" s="275">
        <v>10</v>
      </c>
      <c r="AH13" s="275">
        <v>2</v>
      </c>
      <c r="AI13" s="275">
        <v>99</v>
      </c>
      <c r="AJ13" s="275">
        <v>89</v>
      </c>
      <c r="AK13" s="275">
        <v>49</v>
      </c>
      <c r="AL13" s="275">
        <v>0</v>
      </c>
      <c r="AM13" s="275">
        <v>0</v>
      </c>
      <c r="AN13" s="275">
        <v>0</v>
      </c>
      <c r="AO13" s="275">
        <v>0</v>
      </c>
    </row>
    <row r="14" spans="1:21" ht="18" customHeight="1">
      <c r="A14" s="420" t="s">
        <v>451</v>
      </c>
      <c r="B14" s="420"/>
      <c r="C14" s="420"/>
      <c r="D14" s="420"/>
      <c r="E14" s="8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2:31" s="101" customFormat="1" ht="15" customHeight="1"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2:5" ht="13.5">
      <c r="B16" s="84"/>
      <c r="C16" s="84"/>
      <c r="D16" s="84"/>
      <c r="E16" s="84"/>
    </row>
    <row r="17" spans="2:5" ht="13.5">
      <c r="B17" s="84"/>
      <c r="C17" s="84"/>
      <c r="D17" s="84"/>
      <c r="E17" s="84"/>
    </row>
    <row r="18" spans="2:5" ht="13.5">
      <c r="B18" s="84"/>
      <c r="C18" s="84"/>
      <c r="D18" s="84"/>
      <c r="E18" s="84"/>
    </row>
    <row r="19" spans="2:5" ht="13.5">
      <c r="B19" s="84"/>
      <c r="C19" s="84"/>
      <c r="D19" s="84"/>
      <c r="E19" s="84"/>
    </row>
    <row r="20" spans="2:5" ht="13.5">
      <c r="B20" s="84"/>
      <c r="C20" s="84"/>
      <c r="D20" s="84"/>
      <c r="E20" s="84"/>
    </row>
    <row r="21" spans="2:5" ht="13.5">
      <c r="B21" s="84"/>
      <c r="C21" s="84"/>
      <c r="D21" s="84"/>
      <c r="E21" s="84"/>
    </row>
    <row r="22" spans="2:5" ht="13.5">
      <c r="B22" s="84"/>
      <c r="C22" s="84"/>
      <c r="D22" s="84"/>
      <c r="E22" s="84"/>
    </row>
    <row r="23" spans="2:5" ht="13.5">
      <c r="B23" s="84"/>
      <c r="C23" s="84"/>
      <c r="D23" s="84"/>
      <c r="E23" s="84"/>
    </row>
    <row r="24" spans="2:5" ht="13.5">
      <c r="B24" s="84"/>
      <c r="C24" s="84"/>
      <c r="D24" s="84"/>
      <c r="E24" s="84"/>
    </row>
    <row r="25" spans="2:5" ht="13.5">
      <c r="B25" s="84"/>
      <c r="C25" s="84"/>
      <c r="D25" s="84"/>
      <c r="E25" s="84"/>
    </row>
    <row r="26" spans="2:5" ht="13.5">
      <c r="B26" s="84"/>
      <c r="C26" s="84"/>
      <c r="D26" s="84"/>
      <c r="E26" s="84"/>
    </row>
    <row r="27" spans="2:5" ht="13.5">
      <c r="B27" s="84"/>
      <c r="C27" s="84"/>
      <c r="D27" s="84"/>
      <c r="E27" s="84"/>
    </row>
    <row r="28" spans="2:5" ht="13.5">
      <c r="B28" s="84"/>
      <c r="C28" s="84"/>
      <c r="D28" s="84"/>
      <c r="E28" s="84"/>
    </row>
    <row r="29" spans="2:5" ht="13.5">
      <c r="B29" s="84"/>
      <c r="C29" s="84"/>
      <c r="D29" s="84"/>
      <c r="E29" s="84"/>
    </row>
    <row r="30" spans="2:5" ht="13.5">
      <c r="B30" s="84"/>
      <c r="C30" s="84"/>
      <c r="D30" s="84"/>
      <c r="E30" s="84"/>
    </row>
    <row r="31" spans="2:5" ht="13.5">
      <c r="B31" s="84"/>
      <c r="C31" s="84"/>
      <c r="D31" s="84"/>
      <c r="E31" s="84"/>
    </row>
    <row r="32" spans="2:5" ht="13.5">
      <c r="B32" s="84"/>
      <c r="C32" s="84"/>
      <c r="D32" s="84"/>
      <c r="E32" s="84"/>
    </row>
    <row r="33" spans="2:5" ht="13.5">
      <c r="B33" s="84"/>
      <c r="C33" s="84"/>
      <c r="D33" s="84"/>
      <c r="E33" s="84"/>
    </row>
    <row r="34" spans="2:5" ht="13.5">
      <c r="B34" s="84"/>
      <c r="C34" s="84"/>
      <c r="D34" s="84"/>
      <c r="E34" s="84"/>
    </row>
    <row r="35" spans="2:5" ht="13.5">
      <c r="B35" s="84"/>
      <c r="C35" s="84"/>
      <c r="D35" s="84"/>
      <c r="E35" s="84"/>
    </row>
    <row r="36" spans="2:5" ht="13.5">
      <c r="B36" s="84"/>
      <c r="C36" s="84"/>
      <c r="D36" s="84"/>
      <c r="E36" s="84"/>
    </row>
    <row r="37" spans="2:5" ht="13.5">
      <c r="B37" s="84"/>
      <c r="C37" s="84"/>
      <c r="D37" s="84"/>
      <c r="E37" s="84"/>
    </row>
    <row r="38" spans="2:5" ht="13.5">
      <c r="B38" s="84"/>
      <c r="C38" s="84"/>
      <c r="D38" s="84"/>
      <c r="E38" s="84"/>
    </row>
    <row r="39" spans="2:5" ht="13.5">
      <c r="B39" s="84"/>
      <c r="C39" s="84"/>
      <c r="D39" s="84"/>
      <c r="E39" s="84"/>
    </row>
    <row r="40" spans="2:5" ht="13.5">
      <c r="B40" s="84"/>
      <c r="C40" s="84"/>
      <c r="D40" s="84"/>
      <c r="E40" s="84"/>
    </row>
  </sheetData>
  <sheetProtection/>
  <mergeCells count="15">
    <mergeCell ref="A14:D14"/>
    <mergeCell ref="Z5:AO5"/>
    <mergeCell ref="V6:Y6"/>
    <mergeCell ref="Z6:AC6"/>
    <mergeCell ref="AD6:AG6"/>
    <mergeCell ref="AH6:AK6"/>
    <mergeCell ref="AL6:AO6"/>
    <mergeCell ref="A2:H2"/>
    <mergeCell ref="F6:I6"/>
    <mergeCell ref="J6:M6"/>
    <mergeCell ref="A5:A7"/>
    <mergeCell ref="B5:E6"/>
    <mergeCell ref="F5:Y5"/>
    <mergeCell ref="N6:Q6"/>
    <mergeCell ref="R6:U6"/>
  </mergeCells>
  <printOptions gridLines="1" horizontalCentered="1"/>
  <pageMargins left="0.15748031496062992" right="0.15748031496062992" top="0.8267716535433072" bottom="0.6299212598425197" header="0.5511811023622047" footer="0.5118110236220472"/>
  <pageSetup horizontalDpi="300" verticalDpi="3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zoomScalePageLayoutView="0" workbookViewId="0" topLeftCell="A1">
      <selection activeCell="F17" sqref="F17"/>
    </sheetView>
  </sheetViews>
  <sheetFormatPr defaultColWidth="8.88671875" defaultRowHeight="13.5"/>
  <cols>
    <col min="1" max="1" width="10.77734375" style="0" customWidth="1"/>
  </cols>
  <sheetData>
    <row r="1" ht="15.75" customHeight="1"/>
    <row r="2" spans="1:13" s="13" customFormat="1" ht="27.75" customHeight="1">
      <c r="A2" s="342" t="s">
        <v>703</v>
      </c>
      <c r="B2" s="342"/>
      <c r="C2" s="342"/>
      <c r="D2" s="342"/>
      <c r="E2" s="342"/>
      <c r="F2" s="27"/>
      <c r="G2" s="27"/>
      <c r="H2" s="27"/>
      <c r="I2" s="27"/>
      <c r="J2" s="27"/>
      <c r="K2" s="27"/>
      <c r="L2" s="27"/>
      <c r="M2" s="27"/>
    </row>
    <row r="3" spans="1:13" s="13" customFormat="1" ht="17.25" customHeight="1">
      <c r="A3" s="27"/>
      <c r="B3" s="27"/>
      <c r="C3" s="141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7" customFormat="1" ht="22.5" customHeight="1">
      <c r="A4" s="32" t="s">
        <v>408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s="21" customFormat="1" ht="29.25" customHeight="1">
      <c r="A5" s="398" t="s">
        <v>409</v>
      </c>
      <c r="B5" s="381" t="s">
        <v>410</v>
      </c>
      <c r="C5" s="353"/>
      <c r="D5" s="353"/>
      <c r="E5" s="353"/>
      <c r="F5" s="353"/>
      <c r="G5" s="353"/>
      <c r="H5" s="353"/>
      <c r="I5" s="385"/>
      <c r="J5" s="345" t="s">
        <v>411</v>
      </c>
      <c r="K5" s="352"/>
      <c r="L5" s="352"/>
      <c r="M5" s="352"/>
      <c r="N5" s="352"/>
      <c r="O5" s="352"/>
    </row>
    <row r="6" spans="1:15" s="21" customFormat="1" ht="22.5" customHeight="1">
      <c r="A6" s="398"/>
      <c r="B6" s="345" t="s">
        <v>412</v>
      </c>
      <c r="C6" s="398"/>
      <c r="D6" s="346" t="s">
        <v>413</v>
      </c>
      <c r="E6" s="346"/>
      <c r="F6" s="346" t="s">
        <v>414</v>
      </c>
      <c r="G6" s="346"/>
      <c r="H6" s="346" t="s">
        <v>415</v>
      </c>
      <c r="I6" s="346"/>
      <c r="J6" s="383" t="s">
        <v>79</v>
      </c>
      <c r="K6" s="355" t="s">
        <v>265</v>
      </c>
      <c r="L6" s="387" t="s">
        <v>266</v>
      </c>
      <c r="M6" s="383" t="s">
        <v>267</v>
      </c>
      <c r="N6" s="387" t="s">
        <v>268</v>
      </c>
      <c r="O6" s="381" t="s">
        <v>81</v>
      </c>
    </row>
    <row r="7" spans="1:15" s="21" customFormat="1" ht="33.75" customHeight="1">
      <c r="A7" s="398"/>
      <c r="B7" s="34" t="s">
        <v>269</v>
      </c>
      <c r="C7" s="34" t="s">
        <v>270</v>
      </c>
      <c r="D7" s="34" t="s">
        <v>269</v>
      </c>
      <c r="E7" s="34" t="s">
        <v>270</v>
      </c>
      <c r="F7" s="34" t="s">
        <v>269</v>
      </c>
      <c r="G7" s="34" t="s">
        <v>270</v>
      </c>
      <c r="H7" s="34" t="s">
        <v>269</v>
      </c>
      <c r="I7" s="34" t="s">
        <v>270</v>
      </c>
      <c r="J7" s="384"/>
      <c r="K7" s="362"/>
      <c r="L7" s="388"/>
      <c r="M7" s="384"/>
      <c r="N7" s="388"/>
      <c r="O7" s="382"/>
    </row>
    <row r="8" spans="1:15" s="19" customFormat="1" ht="30" customHeight="1">
      <c r="A8" s="40" t="s">
        <v>220</v>
      </c>
      <c r="B8" s="123">
        <v>2</v>
      </c>
      <c r="C8" s="55">
        <v>4129</v>
      </c>
      <c r="D8" s="55">
        <v>1</v>
      </c>
      <c r="E8" s="55">
        <v>1283</v>
      </c>
      <c r="F8" s="55">
        <v>1</v>
      </c>
      <c r="G8" s="55">
        <v>2846</v>
      </c>
      <c r="H8" s="55">
        <v>0</v>
      </c>
      <c r="I8" s="55">
        <v>0</v>
      </c>
      <c r="J8" s="54">
        <v>3214</v>
      </c>
      <c r="K8" s="55">
        <v>2585</v>
      </c>
      <c r="L8" s="55">
        <v>358</v>
      </c>
      <c r="M8" s="52">
        <v>183</v>
      </c>
      <c r="N8" s="52">
        <v>88</v>
      </c>
      <c r="O8" s="52">
        <v>0</v>
      </c>
    </row>
    <row r="9" spans="1:15" s="18" customFormat="1" ht="30" customHeight="1">
      <c r="A9" s="40" t="s">
        <v>258</v>
      </c>
      <c r="B9" s="55">
        <v>2</v>
      </c>
      <c r="C9" s="55">
        <v>2425</v>
      </c>
      <c r="D9" s="55">
        <v>1</v>
      </c>
      <c r="E9" s="55">
        <v>1329</v>
      </c>
      <c r="F9" s="55">
        <v>1</v>
      </c>
      <c r="G9" s="55">
        <v>1096</v>
      </c>
      <c r="H9" s="55"/>
      <c r="I9" s="55"/>
      <c r="J9" s="54">
        <v>2425</v>
      </c>
      <c r="K9" s="55">
        <v>1865</v>
      </c>
      <c r="L9" s="55">
        <v>438</v>
      </c>
      <c r="M9" s="52">
        <v>29</v>
      </c>
      <c r="N9" s="52">
        <v>73</v>
      </c>
      <c r="O9" s="52">
        <v>20</v>
      </c>
    </row>
    <row r="10" spans="1:15" s="18" customFormat="1" ht="30" customHeight="1">
      <c r="A10" s="40" t="s">
        <v>405</v>
      </c>
      <c r="B10" s="55">
        <v>2</v>
      </c>
      <c r="C10" s="55">
        <v>1478</v>
      </c>
      <c r="D10" s="55">
        <v>1</v>
      </c>
      <c r="E10" s="55">
        <v>957</v>
      </c>
      <c r="F10" s="55">
        <v>1</v>
      </c>
      <c r="G10" s="55">
        <v>521</v>
      </c>
      <c r="H10" s="55">
        <v>0</v>
      </c>
      <c r="I10" s="55">
        <v>0</v>
      </c>
      <c r="J10" s="54">
        <v>625</v>
      </c>
      <c r="K10" s="55">
        <v>538</v>
      </c>
      <c r="L10" s="55">
        <v>38</v>
      </c>
      <c r="M10" s="52">
        <v>41</v>
      </c>
      <c r="N10" s="52">
        <v>8</v>
      </c>
      <c r="O10" s="52">
        <v>0</v>
      </c>
    </row>
    <row r="11" spans="1:15" s="18" customFormat="1" ht="30" customHeight="1">
      <c r="A11" s="40" t="s">
        <v>431</v>
      </c>
      <c r="B11" s="55">
        <v>2</v>
      </c>
      <c r="C11" s="55">
        <v>2426</v>
      </c>
      <c r="D11" s="55">
        <v>1</v>
      </c>
      <c r="E11" s="55">
        <v>1507</v>
      </c>
      <c r="F11" s="55">
        <v>1</v>
      </c>
      <c r="G11" s="55">
        <v>919</v>
      </c>
      <c r="H11" s="55">
        <v>0</v>
      </c>
      <c r="I11" s="55">
        <v>0</v>
      </c>
      <c r="J11" s="54">
        <v>1557</v>
      </c>
      <c r="K11" s="55">
        <v>1173</v>
      </c>
      <c r="L11" s="55">
        <v>259</v>
      </c>
      <c r="M11" s="52">
        <v>53</v>
      </c>
      <c r="N11" s="52">
        <v>37</v>
      </c>
      <c r="O11" s="52">
        <v>35</v>
      </c>
    </row>
    <row r="12" spans="1:15" s="18" customFormat="1" ht="30" customHeight="1">
      <c r="A12" s="40" t="s">
        <v>443</v>
      </c>
      <c r="B12" s="123">
        <f>D12+F12+H12</f>
        <v>2</v>
      </c>
      <c r="C12" s="55">
        <f>E12+G12+I12</f>
        <v>2581</v>
      </c>
      <c r="D12" s="204">
        <v>1</v>
      </c>
      <c r="E12" s="204">
        <v>1332</v>
      </c>
      <c r="F12" s="204">
        <v>1</v>
      </c>
      <c r="G12" s="204">
        <v>1249</v>
      </c>
      <c r="H12" s="204">
        <v>0</v>
      </c>
      <c r="I12" s="204">
        <v>0</v>
      </c>
      <c r="J12" s="54">
        <f>SUM(K12:O12)</f>
        <v>1581</v>
      </c>
      <c r="K12" s="204">
        <v>1361</v>
      </c>
      <c r="L12" s="204">
        <v>134</v>
      </c>
      <c r="M12" s="204">
        <v>60</v>
      </c>
      <c r="N12" s="204">
        <v>4</v>
      </c>
      <c r="O12" s="204">
        <v>22</v>
      </c>
    </row>
    <row r="13" spans="1:15" s="18" customFormat="1" ht="27" customHeight="1">
      <c r="A13" s="250" t="s">
        <v>528</v>
      </c>
      <c r="B13" s="276">
        <f>D13+F13+H13</f>
        <v>2</v>
      </c>
      <c r="C13" s="260">
        <f>E13+G13+I13</f>
        <v>1536</v>
      </c>
      <c r="D13" s="251">
        <v>1</v>
      </c>
      <c r="E13" s="251">
        <v>642</v>
      </c>
      <c r="F13" s="251">
        <v>1</v>
      </c>
      <c r="G13" s="251">
        <v>894</v>
      </c>
      <c r="H13" s="251">
        <v>0</v>
      </c>
      <c r="I13" s="251">
        <v>0</v>
      </c>
      <c r="J13" s="259">
        <f>SUM(K13:O13)</f>
        <v>1536</v>
      </c>
      <c r="K13" s="251">
        <v>1096</v>
      </c>
      <c r="L13" s="251">
        <v>375</v>
      </c>
      <c r="M13" s="251">
        <v>35</v>
      </c>
      <c r="N13" s="251">
        <v>9</v>
      </c>
      <c r="O13" s="251">
        <v>21</v>
      </c>
    </row>
    <row r="14" spans="1:12" s="13" customFormat="1" ht="18.75" customHeight="1">
      <c r="A14" s="420" t="s">
        <v>361</v>
      </c>
      <c r="B14" s="420"/>
      <c r="C14" s="420"/>
      <c r="D14" s="420"/>
      <c r="E14" s="27"/>
      <c r="F14" s="27"/>
      <c r="G14" s="27"/>
      <c r="H14" s="27"/>
      <c r="I14" s="27"/>
      <c r="J14" s="27"/>
      <c r="K14" s="27"/>
      <c r="L14" s="27"/>
    </row>
  </sheetData>
  <sheetProtection/>
  <mergeCells count="15">
    <mergeCell ref="O6:O7"/>
    <mergeCell ref="A14:D14"/>
    <mergeCell ref="A2:E2"/>
    <mergeCell ref="A5:A7"/>
    <mergeCell ref="B5:I5"/>
    <mergeCell ref="J5:O5"/>
    <mergeCell ref="B6:C6"/>
    <mergeCell ref="D6:E6"/>
    <mergeCell ref="F6:G6"/>
    <mergeCell ref="H6:I6"/>
    <mergeCell ref="J6:J7"/>
    <mergeCell ref="K6:K7"/>
    <mergeCell ref="L6:L7"/>
    <mergeCell ref="M6:M7"/>
    <mergeCell ref="N6:N7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"/>
  <sheetViews>
    <sheetView zoomScaleSheetLayoutView="100" zoomScalePageLayoutView="0" workbookViewId="0" topLeftCell="A1">
      <selection activeCell="H21" sqref="H21"/>
    </sheetView>
  </sheetViews>
  <sheetFormatPr defaultColWidth="8.88671875" defaultRowHeight="13.5"/>
  <cols>
    <col min="1" max="1" width="10.10546875" style="13" customWidth="1"/>
    <col min="2" max="3" width="9.4453125" style="13" customWidth="1"/>
    <col min="4" max="4" width="8.6640625" style="13" customWidth="1"/>
    <col min="5" max="5" width="7.99609375" style="13" customWidth="1"/>
    <col min="6" max="6" width="8.88671875" style="13" customWidth="1"/>
    <col min="7" max="7" width="7.99609375" style="13" customWidth="1"/>
    <col min="8" max="8" width="8.99609375" style="13" customWidth="1"/>
    <col min="9" max="9" width="9.99609375" style="13" customWidth="1"/>
    <col min="10" max="10" width="7.5546875" style="13" customWidth="1"/>
    <col min="11" max="11" width="10.21484375" style="13" customWidth="1"/>
    <col min="12" max="12" width="8.4453125" style="13" customWidth="1"/>
    <col min="13" max="15" width="7.5546875" style="13" customWidth="1"/>
    <col min="16" max="16384" width="8.88671875" style="13" customWidth="1"/>
  </cols>
  <sheetData>
    <row r="2" spans="1:13" ht="24.75" customHeight="1">
      <c r="A2" s="342" t="s">
        <v>704</v>
      </c>
      <c r="B2" s="342"/>
      <c r="C2" s="342"/>
      <c r="D2" s="342"/>
      <c r="E2" s="342"/>
      <c r="F2" s="342"/>
      <c r="G2" s="342"/>
      <c r="H2" s="27"/>
      <c r="I2" s="27"/>
      <c r="J2" s="27"/>
      <c r="K2" s="27"/>
      <c r="L2" s="27"/>
      <c r="M2" s="27"/>
    </row>
    <row r="3" spans="1:13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7" customFormat="1" ht="18" customHeight="1">
      <c r="A4" s="16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8" s="19" customFormat="1" ht="23.25" customHeight="1">
      <c r="A5" s="347" t="s">
        <v>146</v>
      </c>
      <c r="B5" s="346" t="s">
        <v>271</v>
      </c>
      <c r="C5" s="346" t="s">
        <v>272</v>
      </c>
      <c r="D5" s="346" t="s">
        <v>273</v>
      </c>
      <c r="E5" s="345" t="s">
        <v>124</v>
      </c>
      <c r="F5" s="352"/>
      <c r="G5" s="352"/>
      <c r="H5" s="352"/>
      <c r="I5" s="398"/>
      <c r="J5" s="392" t="s">
        <v>123</v>
      </c>
      <c r="K5" s="393"/>
      <c r="L5" s="393"/>
      <c r="M5" s="393"/>
      <c r="N5" s="393"/>
      <c r="O5" s="393"/>
      <c r="R5" s="33"/>
    </row>
    <row r="6" spans="1:18" s="19" customFormat="1" ht="37.5" customHeight="1">
      <c r="A6" s="347"/>
      <c r="B6" s="346"/>
      <c r="C6" s="346"/>
      <c r="D6" s="346"/>
      <c r="E6" s="34" t="s">
        <v>139</v>
      </c>
      <c r="F6" s="34" t="s">
        <v>137</v>
      </c>
      <c r="G6" s="34" t="s">
        <v>88</v>
      </c>
      <c r="H6" s="34" t="s">
        <v>100</v>
      </c>
      <c r="I6" s="39" t="s">
        <v>138</v>
      </c>
      <c r="J6" s="87" t="s">
        <v>121</v>
      </c>
      <c r="K6" s="88" t="s">
        <v>125</v>
      </c>
      <c r="L6" s="88" t="s">
        <v>126</v>
      </c>
      <c r="M6" s="88" t="s">
        <v>127</v>
      </c>
      <c r="N6" s="34" t="s">
        <v>122</v>
      </c>
      <c r="O6" s="35" t="s">
        <v>81</v>
      </c>
      <c r="P6" s="18"/>
      <c r="Q6" s="18"/>
      <c r="R6" s="18"/>
    </row>
    <row r="7" spans="1:65" s="19" customFormat="1" ht="27" customHeight="1">
      <c r="A7" s="40" t="s">
        <v>219</v>
      </c>
      <c r="B7" s="47">
        <v>7</v>
      </c>
      <c r="C7" s="47">
        <v>4</v>
      </c>
      <c r="D7" s="47">
        <v>3</v>
      </c>
      <c r="E7" s="206">
        <v>0</v>
      </c>
      <c r="F7" s="47">
        <v>0</v>
      </c>
      <c r="G7" s="47">
        <v>2</v>
      </c>
      <c r="H7" s="47">
        <v>5</v>
      </c>
      <c r="I7" s="47">
        <v>0</v>
      </c>
      <c r="J7" s="64">
        <v>4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</row>
    <row r="8" spans="1:65" s="19" customFormat="1" ht="27" customHeight="1">
      <c r="A8" s="40" t="s">
        <v>220</v>
      </c>
      <c r="B8" s="47">
        <f>SUM(C8:D8)</f>
        <v>4</v>
      </c>
      <c r="C8" s="47">
        <v>2</v>
      </c>
      <c r="D8" s="47">
        <v>2</v>
      </c>
      <c r="E8" s="47">
        <v>0</v>
      </c>
      <c r="F8" s="47">
        <v>0</v>
      </c>
      <c r="G8" s="47">
        <v>2</v>
      </c>
      <c r="H8" s="47">
        <v>2</v>
      </c>
      <c r="I8" s="47">
        <v>0</v>
      </c>
      <c r="J8" s="47">
        <v>1</v>
      </c>
      <c r="K8" s="47">
        <v>0</v>
      </c>
      <c r="L8" s="47">
        <v>1</v>
      </c>
      <c r="M8" s="64">
        <v>0</v>
      </c>
      <c r="N8" s="64">
        <v>0</v>
      </c>
      <c r="O8" s="64">
        <v>0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s="19" customFormat="1" ht="27" customHeight="1">
      <c r="A9" s="40" t="s">
        <v>258</v>
      </c>
      <c r="B9" s="47">
        <v>2</v>
      </c>
      <c r="C9" s="47">
        <v>1</v>
      </c>
      <c r="D9" s="47">
        <v>1</v>
      </c>
      <c r="E9" s="47">
        <v>0</v>
      </c>
      <c r="F9" s="47">
        <v>0</v>
      </c>
      <c r="G9" s="47">
        <v>0</v>
      </c>
      <c r="H9" s="47">
        <v>2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1:65" s="19" customFormat="1" ht="27" customHeight="1">
      <c r="A10" s="40" t="s">
        <v>405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s="19" customFormat="1" ht="27" customHeight="1">
      <c r="A11" s="40" t="s">
        <v>431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s="19" customFormat="1" ht="27" customHeight="1">
      <c r="A12" s="40" t="s">
        <v>443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  <row r="13" spans="1:65" s="19" customFormat="1" ht="27" customHeight="1">
      <c r="A13" s="250" t="s">
        <v>528</v>
      </c>
      <c r="B13" s="258">
        <v>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</row>
    <row r="14" spans="1:4" s="14" customFormat="1" ht="18.75" customHeight="1">
      <c r="A14" s="420" t="s">
        <v>446</v>
      </c>
      <c r="B14" s="420"/>
      <c r="C14" s="420"/>
      <c r="D14" s="420"/>
    </row>
    <row r="15" s="14" customFormat="1" ht="13.5"/>
    <row r="16" s="14" customFormat="1" ht="13.5"/>
    <row r="17" s="14" customFormat="1" ht="13.5"/>
    <row r="18" s="14" customFormat="1" ht="13.5"/>
  </sheetData>
  <sheetProtection/>
  <mergeCells count="8">
    <mergeCell ref="A14:D14"/>
    <mergeCell ref="J5:O5"/>
    <mergeCell ref="A2:G2"/>
    <mergeCell ref="A5:A6"/>
    <mergeCell ref="B5:B6"/>
    <mergeCell ref="C5:C6"/>
    <mergeCell ref="D5:D6"/>
    <mergeCell ref="E5:I5"/>
  </mergeCells>
  <printOptions gridLines="1" horizontalCentered="1"/>
  <pageMargins left="0.4330708661417323" right="0.5511811023622047" top="0.6692913385826772" bottom="0.5511811023622047" header="0.35433070866141736" footer="0.2755905511811024"/>
  <pageSetup fitToHeight="1" fitToWidth="1" horizontalDpi="300" verticalDpi="300" orientation="landscape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"/>
  <sheetViews>
    <sheetView zoomScalePageLayoutView="0" workbookViewId="0" topLeftCell="A1">
      <selection activeCell="I25" sqref="I25"/>
    </sheetView>
  </sheetViews>
  <sheetFormatPr defaultColWidth="8.88671875" defaultRowHeight="13.5"/>
  <cols>
    <col min="1" max="1" width="10.21484375" style="0" customWidth="1"/>
  </cols>
  <sheetData>
    <row r="1" ht="17.25" customHeight="1"/>
    <row r="2" spans="1:21" s="13" customFormat="1" ht="24.75" customHeight="1">
      <c r="A2" s="342" t="s">
        <v>705</v>
      </c>
      <c r="B2" s="342"/>
      <c r="C2" s="342"/>
      <c r="D2" s="342"/>
      <c r="E2" s="342"/>
      <c r="F2" s="34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3" customFormat="1" ht="16.5" customHeight="1">
      <c r="A3" s="53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9" customFormat="1" ht="16.5" customHeight="1">
      <c r="A4" s="32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2" t="s">
        <v>0</v>
      </c>
      <c r="Q4" s="33"/>
      <c r="R4" s="33"/>
      <c r="S4" s="33"/>
      <c r="T4" s="33"/>
      <c r="U4" s="33"/>
    </row>
    <row r="5" spans="1:21" s="19" customFormat="1" ht="28.5" customHeight="1">
      <c r="A5" s="398" t="s">
        <v>409</v>
      </c>
      <c r="B5" s="346" t="s">
        <v>416</v>
      </c>
      <c r="C5" s="346"/>
      <c r="D5" s="346"/>
      <c r="E5" s="346"/>
      <c r="F5" s="346" t="s">
        <v>417</v>
      </c>
      <c r="G5" s="346"/>
      <c r="H5" s="346"/>
      <c r="I5" s="346"/>
      <c r="J5" s="346" t="s">
        <v>418</v>
      </c>
      <c r="K5" s="346"/>
      <c r="L5" s="346"/>
      <c r="M5" s="346"/>
      <c r="N5" s="346" t="s">
        <v>419</v>
      </c>
      <c r="O5" s="346"/>
      <c r="P5" s="346"/>
      <c r="Q5" s="346"/>
      <c r="R5" s="346" t="s">
        <v>420</v>
      </c>
      <c r="S5" s="346"/>
      <c r="T5" s="346"/>
      <c r="U5" s="345"/>
    </row>
    <row r="6" spans="1:21" s="19" customFormat="1" ht="28.5" customHeight="1">
      <c r="A6" s="398"/>
      <c r="B6" s="8" t="s">
        <v>65</v>
      </c>
      <c r="C6" s="8" t="s">
        <v>66</v>
      </c>
      <c r="D6" s="8" t="s">
        <v>67</v>
      </c>
      <c r="E6" s="8" t="s">
        <v>421</v>
      </c>
      <c r="F6" s="8" t="s">
        <v>65</v>
      </c>
      <c r="G6" s="8" t="s">
        <v>66</v>
      </c>
      <c r="H6" s="8" t="s">
        <v>67</v>
      </c>
      <c r="I6" s="8" t="s">
        <v>421</v>
      </c>
      <c r="J6" s="8" t="s">
        <v>65</v>
      </c>
      <c r="K6" s="8" t="s">
        <v>66</v>
      </c>
      <c r="L6" s="8" t="s">
        <v>67</v>
      </c>
      <c r="M6" s="8" t="s">
        <v>421</v>
      </c>
      <c r="N6" s="8" t="s">
        <v>65</v>
      </c>
      <c r="O6" s="8" t="s">
        <v>66</v>
      </c>
      <c r="P6" s="8" t="s">
        <v>67</v>
      </c>
      <c r="Q6" s="8" t="s">
        <v>421</v>
      </c>
      <c r="R6" s="8" t="s">
        <v>65</v>
      </c>
      <c r="S6" s="8" t="s">
        <v>66</v>
      </c>
      <c r="T6" s="8" t="s">
        <v>67</v>
      </c>
      <c r="U6" s="9" t="s">
        <v>421</v>
      </c>
    </row>
    <row r="7" spans="1:21" s="19" customFormat="1" ht="27" customHeight="1">
      <c r="A7" s="142" t="s">
        <v>422</v>
      </c>
      <c r="B7" s="204">
        <v>5</v>
      </c>
      <c r="C7" s="204">
        <v>63</v>
      </c>
      <c r="D7" s="204">
        <v>79</v>
      </c>
      <c r="E7" s="204">
        <v>282</v>
      </c>
      <c r="F7" s="204">
        <v>5</v>
      </c>
      <c r="G7" s="204">
        <v>63</v>
      </c>
      <c r="H7" s="204">
        <v>79</v>
      </c>
      <c r="I7" s="204">
        <v>282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</row>
    <row r="8" spans="1:21" s="18" customFormat="1" ht="27" customHeight="1">
      <c r="A8" s="142" t="s">
        <v>423</v>
      </c>
      <c r="B8" s="204">
        <v>5</v>
      </c>
      <c r="C8" s="204">
        <v>49</v>
      </c>
      <c r="D8" s="204">
        <v>48</v>
      </c>
      <c r="E8" s="204">
        <v>283</v>
      </c>
      <c r="F8" s="204">
        <v>5</v>
      </c>
      <c r="G8" s="204">
        <v>49</v>
      </c>
      <c r="H8" s="204">
        <v>48</v>
      </c>
      <c r="I8" s="204">
        <v>283</v>
      </c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1" s="18" customFormat="1" ht="27" customHeight="1">
      <c r="A9" s="142" t="s">
        <v>405</v>
      </c>
      <c r="B9" s="204">
        <v>5</v>
      </c>
      <c r="C9" s="204">
        <v>38</v>
      </c>
      <c r="D9" s="204">
        <v>38</v>
      </c>
      <c r="E9" s="204">
        <v>283</v>
      </c>
      <c r="F9" s="204">
        <v>5</v>
      </c>
      <c r="G9" s="204">
        <v>38</v>
      </c>
      <c r="H9" s="204">
        <v>38</v>
      </c>
      <c r="I9" s="204">
        <v>283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</row>
    <row r="10" spans="1:21" s="214" customFormat="1" ht="27" customHeight="1">
      <c r="A10" s="212" t="s">
        <v>427</v>
      </c>
      <c r="B10" s="213">
        <v>5</v>
      </c>
      <c r="C10" s="213">
        <v>28</v>
      </c>
      <c r="D10" s="213">
        <v>37</v>
      </c>
      <c r="E10" s="213">
        <v>274</v>
      </c>
      <c r="F10" s="213">
        <v>5</v>
      </c>
      <c r="G10" s="213">
        <v>28</v>
      </c>
      <c r="H10" s="213">
        <v>37</v>
      </c>
      <c r="I10" s="213">
        <v>274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1" s="214" customFormat="1" ht="27" customHeight="1">
      <c r="A11" s="212" t="s">
        <v>443</v>
      </c>
      <c r="B11" s="213">
        <v>5</v>
      </c>
      <c r="C11" s="213">
        <v>16</v>
      </c>
      <c r="D11" s="213">
        <v>25</v>
      </c>
      <c r="E11" s="213">
        <v>265</v>
      </c>
      <c r="F11" s="213">
        <v>5</v>
      </c>
      <c r="G11" s="213">
        <v>16</v>
      </c>
      <c r="H11" s="213">
        <v>25</v>
      </c>
      <c r="I11" s="213">
        <v>265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</row>
    <row r="12" spans="1:21" s="214" customFormat="1" ht="27" customHeight="1">
      <c r="A12" s="277" t="s">
        <v>528</v>
      </c>
      <c r="B12" s="317">
        <v>5</v>
      </c>
      <c r="C12" s="317">
        <v>32</v>
      </c>
      <c r="D12" s="317">
        <v>38</v>
      </c>
      <c r="E12" s="317">
        <v>259</v>
      </c>
      <c r="F12" s="317">
        <v>5</v>
      </c>
      <c r="G12" s="317">
        <v>32</v>
      </c>
      <c r="H12" s="317">
        <v>38</v>
      </c>
      <c r="I12" s="317">
        <v>259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</row>
    <row r="13" spans="1:21" s="19" customFormat="1" ht="19.5" customHeight="1">
      <c r="A13" s="32" t="s">
        <v>424</v>
      </c>
      <c r="B13" s="33"/>
      <c r="C13" s="33"/>
      <c r="D13" s="33"/>
      <c r="E13" s="33"/>
      <c r="F13" s="33"/>
      <c r="G13" s="33"/>
      <c r="H13" s="33"/>
      <c r="I13" s="32" t="s">
        <v>0</v>
      </c>
      <c r="J13" s="33"/>
      <c r="K13" s="33"/>
      <c r="L13" s="33"/>
      <c r="M13" s="32" t="s">
        <v>0</v>
      </c>
      <c r="N13" s="33"/>
      <c r="O13" s="33"/>
      <c r="P13" s="33"/>
      <c r="Q13" s="32" t="s">
        <v>0</v>
      </c>
      <c r="R13" s="33"/>
      <c r="S13" s="33"/>
      <c r="T13" s="33"/>
      <c r="U13" s="32" t="s">
        <v>0</v>
      </c>
    </row>
  </sheetData>
  <sheetProtection/>
  <mergeCells count="7">
    <mergeCell ref="R5:U5"/>
    <mergeCell ref="A2:F2"/>
    <mergeCell ref="A5:A6"/>
    <mergeCell ref="B5:E5"/>
    <mergeCell ref="F5:I5"/>
    <mergeCell ref="J5:M5"/>
    <mergeCell ref="N5:Q5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PageLayoutView="0" workbookViewId="0" topLeftCell="A1">
      <selection activeCell="H25" sqref="H25"/>
    </sheetView>
  </sheetViews>
  <sheetFormatPr defaultColWidth="8.88671875" defaultRowHeight="13.5"/>
  <cols>
    <col min="1" max="4" width="10.10546875" style="436" customWidth="1"/>
    <col min="5" max="8" width="8.77734375" style="436" customWidth="1"/>
    <col min="9" max="9" width="7.77734375" style="436" customWidth="1"/>
    <col min="10" max="11" width="8.77734375" style="436" customWidth="1"/>
    <col min="12" max="12" width="7.88671875" style="436" customWidth="1"/>
    <col min="13" max="22" width="8.77734375" style="436" customWidth="1"/>
    <col min="23" max="25" width="8.4453125" style="436" customWidth="1"/>
    <col min="26" max="16384" width="8.88671875" style="436" customWidth="1"/>
  </cols>
  <sheetData>
    <row r="2" spans="1:8" ht="18.75">
      <c r="A2" s="492" t="s">
        <v>706</v>
      </c>
      <c r="B2" s="492"/>
      <c r="C2" s="492"/>
      <c r="D2" s="492"/>
      <c r="E2" s="492"/>
      <c r="F2" s="492"/>
      <c r="G2" s="492"/>
      <c r="H2" s="492"/>
    </row>
    <row r="3" ht="14.25" customHeight="1"/>
    <row r="4" ht="18" customHeight="1">
      <c r="A4" s="495" t="s">
        <v>119</v>
      </c>
    </row>
    <row r="5" spans="1:25" s="580" customFormat="1" ht="30" customHeight="1">
      <c r="A5" s="441" t="s">
        <v>146</v>
      </c>
      <c r="B5" s="578" t="s">
        <v>386</v>
      </c>
      <c r="C5" s="579"/>
      <c r="D5" s="441"/>
      <c r="E5" s="444" t="s">
        <v>387</v>
      </c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443" t="s">
        <v>388</v>
      </c>
      <c r="U5" s="443"/>
      <c r="V5" s="443"/>
      <c r="W5" s="443"/>
      <c r="X5" s="443"/>
      <c r="Y5" s="444"/>
    </row>
    <row r="6" spans="1:25" s="580" customFormat="1" ht="30" customHeight="1">
      <c r="A6" s="441"/>
      <c r="B6" s="581"/>
      <c r="C6" s="582" t="s">
        <v>94</v>
      </c>
      <c r="D6" s="582" t="s">
        <v>68</v>
      </c>
      <c r="E6" s="446" t="s">
        <v>389</v>
      </c>
      <c r="F6" s="446" t="s">
        <v>390</v>
      </c>
      <c r="G6" s="446" t="s">
        <v>391</v>
      </c>
      <c r="H6" s="446" t="s">
        <v>392</v>
      </c>
      <c r="I6" s="446" t="s">
        <v>393</v>
      </c>
      <c r="J6" s="446" t="s">
        <v>394</v>
      </c>
      <c r="K6" s="583" t="s">
        <v>395</v>
      </c>
      <c r="L6" s="446" t="s">
        <v>396</v>
      </c>
      <c r="M6" s="446" t="s">
        <v>397</v>
      </c>
      <c r="N6" s="446" t="s">
        <v>398</v>
      </c>
      <c r="O6" s="446" t="s">
        <v>399</v>
      </c>
      <c r="P6" s="446" t="s">
        <v>400</v>
      </c>
      <c r="Q6" s="446" t="s">
        <v>401</v>
      </c>
      <c r="R6" s="583" t="s">
        <v>402</v>
      </c>
      <c r="S6" s="583" t="s">
        <v>403</v>
      </c>
      <c r="T6" s="446" t="s">
        <v>404</v>
      </c>
      <c r="U6" s="446" t="s">
        <v>82</v>
      </c>
      <c r="V6" s="446" t="s">
        <v>83</v>
      </c>
      <c r="W6" s="446" t="s">
        <v>84</v>
      </c>
      <c r="X6" s="446" t="s">
        <v>85</v>
      </c>
      <c r="Y6" s="447" t="s">
        <v>86</v>
      </c>
    </row>
    <row r="7" spans="1:27" s="440" customFormat="1" ht="27" customHeight="1">
      <c r="A7" s="448" t="s">
        <v>220</v>
      </c>
      <c r="B7" s="584">
        <v>7622</v>
      </c>
      <c r="C7" s="584">
        <v>4656</v>
      </c>
      <c r="D7" s="584">
        <v>2966</v>
      </c>
      <c r="E7" s="585">
        <v>3685</v>
      </c>
      <c r="F7" s="585">
        <v>1009</v>
      </c>
      <c r="G7" s="585">
        <v>911</v>
      </c>
      <c r="H7" s="585">
        <v>710</v>
      </c>
      <c r="I7" s="585">
        <v>64</v>
      </c>
      <c r="J7" s="585">
        <v>429</v>
      </c>
      <c r="K7" s="585">
        <v>31</v>
      </c>
      <c r="L7" s="585">
        <v>400</v>
      </c>
      <c r="M7" s="585">
        <v>189</v>
      </c>
      <c r="N7" s="585">
        <v>33</v>
      </c>
      <c r="O7" s="585">
        <v>57</v>
      </c>
      <c r="P7" s="585">
        <v>16</v>
      </c>
      <c r="Q7" s="585">
        <v>10</v>
      </c>
      <c r="R7" s="585">
        <v>45</v>
      </c>
      <c r="S7" s="585">
        <v>33</v>
      </c>
      <c r="T7" s="585">
        <v>757</v>
      </c>
      <c r="U7" s="585">
        <v>1325</v>
      </c>
      <c r="V7" s="585">
        <v>1241</v>
      </c>
      <c r="W7" s="585">
        <v>1040</v>
      </c>
      <c r="X7" s="585">
        <v>1328</v>
      </c>
      <c r="Y7" s="585">
        <v>1931</v>
      </c>
      <c r="Z7" s="449"/>
      <c r="AA7" s="449"/>
    </row>
    <row r="8" spans="1:27" s="440" customFormat="1" ht="27" customHeight="1">
      <c r="A8" s="448" t="s">
        <v>426</v>
      </c>
      <c r="B8" s="584">
        <v>8014</v>
      </c>
      <c r="C8" s="584">
        <v>4787</v>
      </c>
      <c r="D8" s="584">
        <v>3227</v>
      </c>
      <c r="E8" s="584">
        <v>3909</v>
      </c>
      <c r="F8" s="584">
        <v>1054</v>
      </c>
      <c r="G8" s="584">
        <v>948</v>
      </c>
      <c r="H8" s="584">
        <v>761</v>
      </c>
      <c r="I8" s="584">
        <v>71</v>
      </c>
      <c r="J8" s="584">
        <v>430</v>
      </c>
      <c r="K8" s="584">
        <v>33</v>
      </c>
      <c r="L8" s="584">
        <v>428</v>
      </c>
      <c r="M8" s="584">
        <v>190</v>
      </c>
      <c r="N8" s="584">
        <v>39</v>
      </c>
      <c r="O8" s="584">
        <v>53</v>
      </c>
      <c r="P8" s="584">
        <v>19</v>
      </c>
      <c r="Q8" s="584">
        <v>9</v>
      </c>
      <c r="R8" s="584">
        <v>43</v>
      </c>
      <c r="S8" s="584">
        <v>27</v>
      </c>
      <c r="T8" s="584">
        <v>734</v>
      </c>
      <c r="U8" s="584">
        <v>1272</v>
      </c>
      <c r="V8" s="584">
        <v>1357</v>
      </c>
      <c r="W8" s="584">
        <v>1124</v>
      </c>
      <c r="X8" s="584">
        <v>1501</v>
      </c>
      <c r="Y8" s="584">
        <v>2026</v>
      </c>
      <c r="Z8" s="449"/>
      <c r="AA8" s="449"/>
    </row>
    <row r="9" spans="1:27" s="440" customFormat="1" ht="27" customHeight="1">
      <c r="A9" s="448" t="s">
        <v>405</v>
      </c>
      <c r="B9" s="584">
        <v>8698</v>
      </c>
      <c r="C9" s="584">
        <v>5117</v>
      </c>
      <c r="D9" s="584">
        <v>3581</v>
      </c>
      <c r="E9" s="584">
        <v>4288</v>
      </c>
      <c r="F9" s="584">
        <v>1105</v>
      </c>
      <c r="G9" s="584">
        <v>995</v>
      </c>
      <c r="H9" s="584">
        <v>853</v>
      </c>
      <c r="I9" s="584">
        <v>78</v>
      </c>
      <c r="J9" s="584">
        <v>445</v>
      </c>
      <c r="K9" s="584">
        <v>32</v>
      </c>
      <c r="L9" s="584">
        <v>509</v>
      </c>
      <c r="M9" s="584">
        <v>198</v>
      </c>
      <c r="N9" s="584">
        <v>38</v>
      </c>
      <c r="O9" s="584">
        <v>51</v>
      </c>
      <c r="P9" s="584">
        <v>23</v>
      </c>
      <c r="Q9" s="584">
        <v>7</v>
      </c>
      <c r="R9" s="584">
        <v>47</v>
      </c>
      <c r="S9" s="584">
        <v>29</v>
      </c>
      <c r="T9" s="584">
        <v>759</v>
      </c>
      <c r="U9" s="584">
        <v>1330</v>
      </c>
      <c r="V9" s="584">
        <v>1490</v>
      </c>
      <c r="W9" s="584">
        <v>1264</v>
      </c>
      <c r="X9" s="584">
        <v>1675</v>
      </c>
      <c r="Y9" s="584">
        <v>2180</v>
      </c>
      <c r="Z9" s="449"/>
      <c r="AA9" s="449"/>
    </row>
    <row r="10" spans="1:27" s="440" customFormat="1" ht="27" customHeight="1">
      <c r="A10" s="448" t="s">
        <v>427</v>
      </c>
      <c r="B10" s="584">
        <v>8889</v>
      </c>
      <c r="C10" s="584">
        <v>5217</v>
      </c>
      <c r="D10" s="584">
        <v>3672</v>
      </c>
      <c r="E10" s="584">
        <v>4362</v>
      </c>
      <c r="F10" s="584">
        <v>1119</v>
      </c>
      <c r="G10" s="584">
        <v>1010</v>
      </c>
      <c r="H10" s="584">
        <v>886</v>
      </c>
      <c r="I10" s="584">
        <v>84</v>
      </c>
      <c r="J10" s="584">
        <v>475</v>
      </c>
      <c r="K10" s="584">
        <v>34</v>
      </c>
      <c r="L10" s="584">
        <v>509</v>
      </c>
      <c r="M10" s="584">
        <v>217</v>
      </c>
      <c r="N10" s="584">
        <v>34</v>
      </c>
      <c r="O10" s="584">
        <v>54</v>
      </c>
      <c r="P10" s="584">
        <v>21</v>
      </c>
      <c r="Q10" s="584">
        <v>9</v>
      </c>
      <c r="R10" s="584">
        <v>47</v>
      </c>
      <c r="S10" s="584">
        <v>28</v>
      </c>
      <c r="T10" s="584">
        <v>735</v>
      </c>
      <c r="U10" s="584">
        <v>1256</v>
      </c>
      <c r="V10" s="584">
        <v>1530</v>
      </c>
      <c r="W10" s="584">
        <v>1339</v>
      </c>
      <c r="X10" s="584">
        <v>1754</v>
      </c>
      <c r="Y10" s="584">
        <v>2275</v>
      </c>
      <c r="Z10" s="449"/>
      <c r="AA10" s="449"/>
    </row>
    <row r="11" spans="1:27" s="440" customFormat="1" ht="27" customHeight="1">
      <c r="A11" s="448" t="s">
        <v>443</v>
      </c>
      <c r="B11" s="584">
        <v>8842</v>
      </c>
      <c r="C11" s="584">
        <v>5147</v>
      </c>
      <c r="D11" s="584">
        <v>3695</v>
      </c>
      <c r="E11" s="584">
        <v>4323</v>
      </c>
      <c r="F11" s="584">
        <v>1084</v>
      </c>
      <c r="G11" s="584">
        <v>1013</v>
      </c>
      <c r="H11" s="584">
        <v>884</v>
      </c>
      <c r="I11" s="584">
        <v>87</v>
      </c>
      <c r="J11" s="584">
        <v>508</v>
      </c>
      <c r="K11" s="584">
        <v>39</v>
      </c>
      <c r="L11" s="584">
        <v>481</v>
      </c>
      <c r="M11" s="584">
        <v>234</v>
      </c>
      <c r="N11" s="584">
        <v>27</v>
      </c>
      <c r="O11" s="584">
        <v>49</v>
      </c>
      <c r="P11" s="584">
        <v>24</v>
      </c>
      <c r="Q11" s="584">
        <v>9</v>
      </c>
      <c r="R11" s="584">
        <v>50</v>
      </c>
      <c r="S11" s="584">
        <v>30</v>
      </c>
      <c r="T11" s="584">
        <v>683</v>
      </c>
      <c r="U11" s="584">
        <v>1235</v>
      </c>
      <c r="V11" s="584">
        <v>1509</v>
      </c>
      <c r="W11" s="584">
        <v>1335</v>
      </c>
      <c r="X11" s="584">
        <v>1751</v>
      </c>
      <c r="Y11" s="584">
        <v>2329</v>
      </c>
      <c r="Z11" s="449"/>
      <c r="AA11" s="449"/>
    </row>
    <row r="12" spans="1:27" s="440" customFormat="1" ht="27" customHeight="1">
      <c r="A12" s="452" t="s">
        <v>527</v>
      </c>
      <c r="B12" s="586">
        <v>8839</v>
      </c>
      <c r="C12" s="586">
        <v>5176</v>
      </c>
      <c r="D12" s="586">
        <v>3663</v>
      </c>
      <c r="E12" s="586">
        <v>4274</v>
      </c>
      <c r="F12" s="586">
        <v>1062</v>
      </c>
      <c r="G12" s="586">
        <v>1036</v>
      </c>
      <c r="H12" s="586">
        <v>868</v>
      </c>
      <c r="I12" s="586">
        <v>91</v>
      </c>
      <c r="J12" s="586">
        <v>578</v>
      </c>
      <c r="K12" s="586">
        <v>42</v>
      </c>
      <c r="L12" s="586">
        <v>468</v>
      </c>
      <c r="M12" s="586">
        <v>237</v>
      </c>
      <c r="N12" s="586">
        <v>23</v>
      </c>
      <c r="O12" s="586">
        <v>53</v>
      </c>
      <c r="P12" s="586">
        <v>24</v>
      </c>
      <c r="Q12" s="586">
        <v>10</v>
      </c>
      <c r="R12" s="586">
        <v>48</v>
      </c>
      <c r="S12" s="586">
        <v>25</v>
      </c>
      <c r="T12" s="586">
        <v>659</v>
      </c>
      <c r="U12" s="586">
        <v>1195</v>
      </c>
      <c r="V12" s="586">
        <v>1529</v>
      </c>
      <c r="W12" s="586">
        <v>1339</v>
      </c>
      <c r="X12" s="586">
        <v>1736</v>
      </c>
      <c r="Y12" s="586">
        <v>2381</v>
      </c>
      <c r="Z12" s="449"/>
      <c r="AA12" s="449"/>
    </row>
    <row r="13" spans="1:4" ht="13.5">
      <c r="A13" s="587" t="s">
        <v>446</v>
      </c>
      <c r="B13" s="587"/>
      <c r="C13" s="587"/>
      <c r="D13" s="588"/>
    </row>
    <row r="14" spans="2:4" ht="13.5">
      <c r="B14" s="588"/>
      <c r="C14" s="588"/>
      <c r="D14" s="588"/>
    </row>
    <row r="15" spans="2:4" ht="13.5">
      <c r="B15" s="588"/>
      <c r="C15" s="588"/>
      <c r="D15" s="588"/>
    </row>
    <row r="16" spans="2:4" ht="13.5">
      <c r="B16" s="588"/>
      <c r="C16" s="588"/>
      <c r="D16" s="588"/>
    </row>
    <row r="17" spans="2:4" ht="13.5">
      <c r="B17" s="588"/>
      <c r="C17" s="588"/>
      <c r="D17" s="588"/>
    </row>
    <row r="18" spans="2:4" ht="13.5">
      <c r="B18" s="588"/>
      <c r="C18" s="588"/>
      <c r="D18" s="588"/>
    </row>
    <row r="19" spans="2:4" ht="13.5">
      <c r="B19" s="588"/>
      <c r="C19" s="588"/>
      <c r="D19" s="588"/>
    </row>
    <row r="20" spans="2:4" ht="13.5">
      <c r="B20" s="588"/>
      <c r="C20" s="588"/>
      <c r="D20" s="588"/>
    </row>
    <row r="21" spans="2:4" ht="13.5">
      <c r="B21" s="588"/>
      <c r="C21" s="588"/>
      <c r="D21" s="588"/>
    </row>
    <row r="22" spans="2:4" ht="13.5">
      <c r="B22" s="588"/>
      <c r="C22" s="588"/>
      <c r="D22" s="588"/>
    </row>
    <row r="23" spans="2:4" ht="13.5">
      <c r="B23" s="588"/>
      <c r="C23" s="588"/>
      <c r="D23" s="588"/>
    </row>
    <row r="24" spans="2:4" ht="13.5">
      <c r="B24" s="588"/>
      <c r="C24" s="588"/>
      <c r="D24" s="588"/>
    </row>
    <row r="25" spans="2:4" ht="13.5">
      <c r="B25" s="588"/>
      <c r="C25" s="588"/>
      <c r="D25" s="588"/>
    </row>
    <row r="26" spans="2:4" ht="13.5">
      <c r="B26" s="588"/>
      <c r="C26" s="588"/>
      <c r="D26" s="588"/>
    </row>
  </sheetData>
  <sheetProtection/>
  <mergeCells count="6">
    <mergeCell ref="T5:Y5"/>
    <mergeCell ref="A13:C13"/>
    <mergeCell ref="A2:H2"/>
    <mergeCell ref="A5:A6"/>
    <mergeCell ref="B5:D5"/>
    <mergeCell ref="E5:S5"/>
  </mergeCells>
  <printOptions gridLines="1"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5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H27" sqref="H27"/>
    </sheetView>
  </sheetViews>
  <sheetFormatPr defaultColWidth="8.88671875" defaultRowHeight="13.5"/>
  <cols>
    <col min="1" max="1" width="8.10546875" style="556" customWidth="1"/>
    <col min="2" max="3" width="7.10546875" style="556" customWidth="1"/>
    <col min="4" max="4" width="8.6640625" style="556" customWidth="1"/>
    <col min="5" max="5" width="7.10546875" style="556" customWidth="1"/>
    <col min="6" max="7" width="7.99609375" style="556" customWidth="1"/>
    <col min="8" max="13" width="7.88671875" style="556" customWidth="1"/>
    <col min="14" max="16384" width="8.88671875" style="556" customWidth="1"/>
  </cols>
  <sheetData>
    <row r="1" spans="1:13" ht="25.5" customHeight="1">
      <c r="A1" s="555" t="s">
        <v>707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3" spans="1:11" ht="22.5" customHeight="1">
      <c r="A3" s="557" t="s">
        <v>678</v>
      </c>
      <c r="B3" s="558"/>
      <c r="C3" s="558"/>
      <c r="D3" s="558"/>
      <c r="E3" s="558"/>
      <c r="F3" s="558"/>
      <c r="G3" s="558"/>
      <c r="H3" s="559"/>
      <c r="I3" s="559"/>
      <c r="J3" s="559"/>
      <c r="K3" s="559"/>
    </row>
    <row r="4" spans="1:13" s="564" customFormat="1" ht="18.75" customHeight="1">
      <c r="A4" s="560" t="s">
        <v>715</v>
      </c>
      <c r="B4" s="561" t="s">
        <v>79</v>
      </c>
      <c r="C4" s="562" t="s">
        <v>679</v>
      </c>
      <c r="D4" s="562"/>
      <c r="E4" s="562"/>
      <c r="F4" s="562"/>
      <c r="G4" s="562"/>
      <c r="H4" s="562" t="s">
        <v>680</v>
      </c>
      <c r="I4" s="562"/>
      <c r="J4" s="562"/>
      <c r="K4" s="562"/>
      <c r="L4" s="562"/>
      <c r="M4" s="563"/>
    </row>
    <row r="5" spans="1:13" s="564" customFormat="1" ht="18.75" customHeight="1">
      <c r="A5" s="560"/>
      <c r="B5" s="561"/>
      <c r="C5" s="562" t="s">
        <v>681</v>
      </c>
      <c r="D5" s="561" t="s">
        <v>682</v>
      </c>
      <c r="E5" s="562" t="s">
        <v>683</v>
      </c>
      <c r="F5" s="561" t="s">
        <v>684</v>
      </c>
      <c r="G5" s="565" t="s">
        <v>685</v>
      </c>
      <c r="H5" s="562" t="s">
        <v>686</v>
      </c>
      <c r="I5" s="562"/>
      <c r="J5" s="562"/>
      <c r="K5" s="562" t="s">
        <v>687</v>
      </c>
      <c r="L5" s="562"/>
      <c r="M5" s="563"/>
    </row>
    <row r="6" spans="1:13" s="564" customFormat="1" ht="28.5" customHeight="1">
      <c r="A6" s="560"/>
      <c r="B6" s="561"/>
      <c r="C6" s="562"/>
      <c r="D6" s="561"/>
      <c r="E6" s="562"/>
      <c r="F6" s="561"/>
      <c r="G6" s="566"/>
      <c r="H6" s="567" t="s">
        <v>688</v>
      </c>
      <c r="I6" s="567" t="s">
        <v>689</v>
      </c>
      <c r="J6" s="567" t="s">
        <v>690</v>
      </c>
      <c r="K6" s="568" t="s">
        <v>691</v>
      </c>
      <c r="L6" s="569" t="s">
        <v>692</v>
      </c>
      <c r="M6" s="568" t="s">
        <v>693</v>
      </c>
    </row>
    <row r="7" spans="1:13" s="564" customFormat="1" ht="21.75" customHeight="1">
      <c r="A7" s="570">
        <v>2011</v>
      </c>
      <c r="B7" s="571">
        <f>SUM(C7:G7)</f>
        <v>23</v>
      </c>
      <c r="C7" s="572">
        <v>4</v>
      </c>
      <c r="D7" s="572">
        <v>5</v>
      </c>
      <c r="E7" s="572">
        <v>0</v>
      </c>
      <c r="F7" s="572">
        <v>3</v>
      </c>
      <c r="G7" s="572">
        <v>11</v>
      </c>
      <c r="H7" s="572">
        <v>16</v>
      </c>
      <c r="I7" s="572">
        <v>0</v>
      </c>
      <c r="J7" s="572">
        <v>3</v>
      </c>
      <c r="K7" s="572">
        <v>4</v>
      </c>
      <c r="L7" s="572">
        <v>0</v>
      </c>
      <c r="M7" s="572">
        <v>0</v>
      </c>
    </row>
    <row r="8" spans="1:13" s="576" customFormat="1" ht="21.75" customHeight="1">
      <c r="A8" s="573">
        <v>2012</v>
      </c>
      <c r="B8" s="574">
        <f>SUM(C8:G8)</f>
        <v>47</v>
      </c>
      <c r="C8" s="575">
        <v>7</v>
      </c>
      <c r="D8" s="575">
        <v>4</v>
      </c>
      <c r="E8" s="575">
        <v>0</v>
      </c>
      <c r="F8" s="575">
        <v>0</v>
      </c>
      <c r="G8" s="575">
        <v>36</v>
      </c>
      <c r="H8" s="575">
        <v>28</v>
      </c>
      <c r="I8" s="575">
        <v>0</v>
      </c>
      <c r="J8" s="575">
        <v>12</v>
      </c>
      <c r="K8" s="575">
        <v>6</v>
      </c>
      <c r="L8" s="575">
        <v>1</v>
      </c>
      <c r="M8" s="575">
        <v>0</v>
      </c>
    </row>
    <row r="9" s="577" customFormat="1" ht="15.75" customHeight="1">
      <c r="A9" s="577" t="s">
        <v>588</v>
      </c>
    </row>
    <row r="10" s="577" customFormat="1" ht="12"/>
    <row r="11" s="577" customFormat="1" ht="12"/>
    <row r="12" s="577" customFormat="1" ht="12"/>
    <row r="13" s="577" customFormat="1" ht="12"/>
    <row r="14" s="577" customFormat="1" ht="12"/>
    <row r="15" s="577" customFormat="1" ht="12"/>
    <row r="16" s="577" customFormat="1" ht="12"/>
    <row r="17" s="577" customFormat="1" ht="12"/>
    <row r="18" s="577" customFormat="1" ht="12"/>
    <row r="19" s="577" customFormat="1" ht="12"/>
    <row r="20" s="577" customFormat="1" ht="12"/>
    <row r="21" s="577" customFormat="1" ht="12"/>
    <row r="22" s="577" customFormat="1" ht="12"/>
    <row r="23" s="577" customFormat="1" ht="12"/>
    <row r="24" s="577" customFormat="1" ht="12"/>
    <row r="25" s="577" customFormat="1" ht="12"/>
    <row r="26" s="577" customFormat="1" ht="12"/>
    <row r="27" s="577" customFormat="1" ht="12"/>
    <row r="28" s="577" customFormat="1" ht="12"/>
  </sheetData>
  <sheetProtection/>
  <mergeCells count="13">
    <mergeCell ref="A1:M1"/>
    <mergeCell ref="A3:G3"/>
    <mergeCell ref="A4:A6"/>
    <mergeCell ref="B4:B6"/>
    <mergeCell ref="C4:G4"/>
    <mergeCell ref="H4:M4"/>
    <mergeCell ref="C5:C6"/>
    <mergeCell ref="D5:D6"/>
    <mergeCell ref="E5:E6"/>
    <mergeCell ref="F5:F6"/>
    <mergeCell ref="G5:G6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zoomScalePageLayoutView="0" workbookViewId="0" topLeftCell="A1">
      <selection activeCell="H20" sqref="H20"/>
    </sheetView>
  </sheetViews>
  <sheetFormatPr defaultColWidth="8.88671875" defaultRowHeight="13.5"/>
  <cols>
    <col min="1" max="1" width="10.3359375" style="13" customWidth="1"/>
    <col min="2" max="2" width="10.5546875" style="13" customWidth="1"/>
    <col min="3" max="5" width="12.10546875" style="13" customWidth="1"/>
    <col min="6" max="6" width="10.5546875" style="13" customWidth="1"/>
    <col min="7" max="7" width="13.99609375" style="13" customWidth="1"/>
    <col min="8" max="9" width="13.10546875" style="13" customWidth="1"/>
    <col min="10" max="16384" width="8.88671875" style="13" customWidth="1"/>
  </cols>
  <sheetData>
    <row r="2" spans="1:7" ht="18.75" customHeight="1">
      <c r="A2" s="390" t="s">
        <v>708</v>
      </c>
      <c r="B2" s="390"/>
      <c r="C2" s="390"/>
      <c r="D2" s="390"/>
      <c r="E2" s="390"/>
      <c r="F2" s="390"/>
      <c r="G2" s="390"/>
    </row>
    <row r="3" spans="1:7" ht="13.5">
      <c r="A3" s="53" t="s">
        <v>0</v>
      </c>
      <c r="B3" s="27"/>
      <c r="C3" s="27"/>
      <c r="D3" s="27"/>
      <c r="E3" s="27"/>
      <c r="F3" s="27"/>
      <c r="G3" s="27"/>
    </row>
    <row r="4" spans="1:7" ht="13.5" customHeight="1" hidden="1">
      <c r="A4" s="27"/>
      <c r="B4" s="27"/>
      <c r="C4" s="27"/>
      <c r="D4" s="27"/>
      <c r="E4" s="27"/>
      <c r="F4" s="27"/>
      <c r="G4" s="27"/>
    </row>
    <row r="5" spans="1:7" s="19" customFormat="1" ht="20.25" customHeight="1">
      <c r="A5" s="32" t="s">
        <v>274</v>
      </c>
      <c r="B5" s="33"/>
      <c r="C5" s="33"/>
      <c r="D5" s="33"/>
      <c r="E5" s="33"/>
      <c r="F5" s="33"/>
      <c r="G5" s="33"/>
    </row>
    <row r="6" spans="1:9" s="19" customFormat="1" ht="24.75" customHeight="1">
      <c r="A6" s="347" t="s">
        <v>146</v>
      </c>
      <c r="B6" s="345" t="s">
        <v>242</v>
      </c>
      <c r="C6" s="398"/>
      <c r="D6" s="346" t="s">
        <v>275</v>
      </c>
      <c r="E6" s="346"/>
      <c r="F6" s="62" t="s">
        <v>276</v>
      </c>
      <c r="G6" s="145"/>
      <c r="H6" s="346" t="s">
        <v>141</v>
      </c>
      <c r="I6" s="345"/>
    </row>
    <row r="7" spans="1:9" s="19" customFormat="1" ht="24.75" customHeight="1">
      <c r="A7" s="347"/>
      <c r="B7" s="34" t="s">
        <v>277</v>
      </c>
      <c r="C7" s="34" t="s">
        <v>143</v>
      </c>
      <c r="D7" s="34" t="s">
        <v>142</v>
      </c>
      <c r="E7" s="34" t="s">
        <v>143</v>
      </c>
      <c r="F7" s="34" t="s">
        <v>277</v>
      </c>
      <c r="G7" s="34" t="s">
        <v>143</v>
      </c>
      <c r="H7" s="34" t="s">
        <v>142</v>
      </c>
      <c r="I7" s="35" t="s">
        <v>143</v>
      </c>
    </row>
    <row r="8" spans="1:9" s="19" customFormat="1" ht="26.25" customHeight="1">
      <c r="A8" s="40" t="s">
        <v>220</v>
      </c>
      <c r="B8" s="208">
        <v>885</v>
      </c>
      <c r="C8" s="208">
        <v>2326</v>
      </c>
      <c r="D8" s="208">
        <v>291</v>
      </c>
      <c r="E8" s="208">
        <v>734</v>
      </c>
      <c r="F8" s="208">
        <v>594</v>
      </c>
      <c r="G8" s="208">
        <v>1592</v>
      </c>
      <c r="H8" s="208">
        <v>0</v>
      </c>
      <c r="I8" s="208">
        <v>0</v>
      </c>
    </row>
    <row r="9" spans="1:9" s="19" customFormat="1" ht="26.25" customHeight="1">
      <c r="A9" s="40" t="s">
        <v>405</v>
      </c>
      <c r="B9" s="204">
        <v>1106</v>
      </c>
      <c r="C9" s="204">
        <v>2986</v>
      </c>
      <c r="D9" s="204">
        <v>388</v>
      </c>
      <c r="E9" s="204">
        <v>980</v>
      </c>
      <c r="F9" s="204">
        <v>718</v>
      </c>
      <c r="G9" s="204">
        <v>1916</v>
      </c>
      <c r="H9" s="208">
        <v>0</v>
      </c>
      <c r="I9" s="208">
        <v>0</v>
      </c>
    </row>
    <row r="10" spans="1:9" s="109" customFormat="1" ht="22.5" customHeight="1">
      <c r="A10" s="40" t="s">
        <v>431</v>
      </c>
      <c r="B10" s="209">
        <v>1081</v>
      </c>
      <c r="C10" s="210">
        <v>2766</v>
      </c>
      <c r="D10" s="205">
        <v>457</v>
      </c>
      <c r="E10" s="205">
        <v>1130</v>
      </c>
      <c r="F10" s="205">
        <v>624</v>
      </c>
      <c r="G10" s="205">
        <v>1636</v>
      </c>
      <c r="H10" s="205">
        <v>0</v>
      </c>
      <c r="I10" s="205">
        <v>0</v>
      </c>
    </row>
    <row r="11" spans="1:9" s="109" customFormat="1" ht="22.5" customHeight="1">
      <c r="A11" s="40" t="s">
        <v>443</v>
      </c>
      <c r="B11" s="210">
        <v>1121</v>
      </c>
      <c r="C11" s="210">
        <v>2906</v>
      </c>
      <c r="D11" s="210">
        <v>524</v>
      </c>
      <c r="E11" s="210">
        <v>1313</v>
      </c>
      <c r="F11" s="210">
        <v>597</v>
      </c>
      <c r="G11" s="210">
        <v>1593</v>
      </c>
      <c r="H11" s="205"/>
      <c r="I11" s="205"/>
    </row>
    <row r="12" spans="1:9" s="109" customFormat="1" ht="22.5" customHeight="1">
      <c r="A12" s="40" t="s">
        <v>528</v>
      </c>
      <c r="B12" s="209">
        <f>D12+F12+H12</f>
        <v>1363</v>
      </c>
      <c r="C12" s="210">
        <f>SUM(E12+G12+I12)</f>
        <v>3583</v>
      </c>
      <c r="D12" s="205">
        <v>603</v>
      </c>
      <c r="E12" s="205">
        <v>1551</v>
      </c>
      <c r="F12" s="205">
        <v>760</v>
      </c>
      <c r="G12" s="205">
        <v>2032</v>
      </c>
      <c r="H12" s="205"/>
      <c r="I12" s="205"/>
    </row>
    <row r="13" spans="1:9" s="109" customFormat="1" ht="12" customHeight="1">
      <c r="A13" s="20"/>
      <c r="B13" s="210"/>
      <c r="C13" s="210"/>
      <c r="D13" s="210"/>
      <c r="E13" s="210"/>
      <c r="F13" s="210"/>
      <c r="G13" s="210"/>
      <c r="H13" s="205"/>
      <c r="I13" s="205"/>
    </row>
    <row r="14" spans="1:27" s="5" customFormat="1" ht="21.75" customHeight="1">
      <c r="A14" s="178" t="s">
        <v>144</v>
      </c>
      <c r="B14" s="210">
        <f aca="true" t="shared" si="0" ref="B14:C26">SUM(D14,F14)</f>
        <v>86</v>
      </c>
      <c r="C14" s="210">
        <f t="shared" si="0"/>
        <v>216</v>
      </c>
      <c r="D14" s="73">
        <v>40</v>
      </c>
      <c r="E14" s="73">
        <v>103</v>
      </c>
      <c r="F14" s="73">
        <v>46</v>
      </c>
      <c r="G14" s="73">
        <v>113</v>
      </c>
      <c r="H14" s="73">
        <v>0</v>
      </c>
      <c r="I14" s="73">
        <v>0</v>
      </c>
      <c r="J14" s="12"/>
      <c r="K14" s="12"/>
      <c r="L14" s="12"/>
      <c r="M14" s="12"/>
      <c r="N14" s="11"/>
      <c r="O14" s="12"/>
      <c r="P14" s="11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</row>
    <row r="15" spans="1:27" s="5" customFormat="1" ht="21.75" customHeight="1">
      <c r="A15" s="178" t="s">
        <v>183</v>
      </c>
      <c r="B15" s="210">
        <f t="shared" si="0"/>
        <v>88</v>
      </c>
      <c r="C15" s="210">
        <f t="shared" si="0"/>
        <v>218</v>
      </c>
      <c r="D15" s="98">
        <v>29</v>
      </c>
      <c r="E15" s="98">
        <v>71</v>
      </c>
      <c r="F15" s="73">
        <v>59</v>
      </c>
      <c r="G15" s="73">
        <v>147</v>
      </c>
      <c r="H15" s="73">
        <v>0</v>
      </c>
      <c r="I15" s="73">
        <v>0</v>
      </c>
      <c r="J15" s="12"/>
      <c r="K15" s="12"/>
      <c r="L15" s="12"/>
      <c r="M15" s="12"/>
      <c r="N15" s="11"/>
      <c r="O15" s="12"/>
      <c r="P15" s="11"/>
      <c r="Q15" s="11"/>
      <c r="R15" s="11"/>
      <c r="S15" s="11"/>
      <c r="T15" s="12"/>
      <c r="U15" s="12"/>
      <c r="V15" s="11"/>
      <c r="W15" s="12"/>
      <c r="X15" s="12"/>
      <c r="Y15" s="12"/>
      <c r="Z15" s="12"/>
      <c r="AA15" s="12"/>
    </row>
    <row r="16" spans="1:27" s="5" customFormat="1" ht="21.75" customHeight="1">
      <c r="A16" s="178" t="s">
        <v>184</v>
      </c>
      <c r="B16" s="210">
        <v>92</v>
      </c>
      <c r="C16" s="210">
        <v>249</v>
      </c>
      <c r="D16" s="98">
        <v>54</v>
      </c>
      <c r="E16" s="98">
        <v>144</v>
      </c>
      <c r="F16" s="73">
        <v>38</v>
      </c>
      <c r="G16" s="73">
        <v>100</v>
      </c>
      <c r="H16" s="73">
        <v>0</v>
      </c>
      <c r="I16" s="73">
        <v>0</v>
      </c>
      <c r="J16" s="12"/>
      <c r="K16" s="12"/>
      <c r="L16" s="12"/>
      <c r="M16" s="12"/>
      <c r="N16" s="11"/>
      <c r="O16" s="12"/>
      <c r="P16" s="11"/>
      <c r="Q16" s="11"/>
      <c r="R16" s="11"/>
      <c r="S16" s="11"/>
      <c r="T16" s="12"/>
      <c r="U16" s="12"/>
      <c r="V16" s="11"/>
      <c r="W16" s="12"/>
      <c r="X16" s="12"/>
      <c r="Y16" s="12"/>
      <c r="Z16" s="12"/>
      <c r="AA16" s="12"/>
    </row>
    <row r="17" spans="1:27" s="5" customFormat="1" ht="21.75" customHeight="1">
      <c r="A17" s="178" t="s">
        <v>185</v>
      </c>
      <c r="B17" s="210">
        <f t="shared" si="0"/>
        <v>179</v>
      </c>
      <c r="C17" s="210">
        <f t="shared" si="0"/>
        <v>479</v>
      </c>
      <c r="D17" s="98">
        <v>75</v>
      </c>
      <c r="E17" s="98">
        <v>191</v>
      </c>
      <c r="F17" s="73">
        <v>104</v>
      </c>
      <c r="G17" s="73">
        <v>288</v>
      </c>
      <c r="H17" s="73">
        <v>0</v>
      </c>
      <c r="I17" s="73">
        <v>0</v>
      </c>
      <c r="J17" s="12"/>
      <c r="K17" s="12"/>
      <c r="L17" s="12"/>
      <c r="M17" s="12"/>
      <c r="N17" s="11"/>
      <c r="O17" s="12"/>
      <c r="P17" s="11"/>
      <c r="Q17" s="11"/>
      <c r="R17" s="11"/>
      <c r="S17" s="11"/>
      <c r="T17" s="12"/>
      <c r="U17" s="12"/>
      <c r="V17" s="11"/>
      <c r="W17" s="12"/>
      <c r="X17" s="12"/>
      <c r="Y17" s="12"/>
      <c r="Z17" s="12"/>
      <c r="AA17" s="12"/>
    </row>
    <row r="18" spans="1:27" s="5" customFormat="1" ht="21.75" customHeight="1">
      <c r="A18" s="178" t="s">
        <v>186</v>
      </c>
      <c r="B18" s="210">
        <f t="shared" si="0"/>
        <v>98</v>
      </c>
      <c r="C18" s="210">
        <f t="shared" si="0"/>
        <v>259</v>
      </c>
      <c r="D18" s="98">
        <v>42</v>
      </c>
      <c r="E18" s="98">
        <v>108</v>
      </c>
      <c r="F18" s="73">
        <v>56</v>
      </c>
      <c r="G18" s="73">
        <v>151</v>
      </c>
      <c r="H18" s="73">
        <v>0</v>
      </c>
      <c r="I18" s="73">
        <v>0</v>
      </c>
      <c r="J18" s="12"/>
      <c r="K18" s="12"/>
      <c r="L18" s="12"/>
      <c r="M18" s="12"/>
      <c r="N18" s="11"/>
      <c r="O18" s="12"/>
      <c r="P18" s="11"/>
      <c r="Q18" s="11"/>
      <c r="R18" s="11"/>
      <c r="S18" s="11"/>
      <c r="T18" s="12"/>
      <c r="U18" s="12"/>
      <c r="V18" s="11"/>
      <c r="W18" s="12"/>
      <c r="X18" s="12"/>
      <c r="Y18" s="12"/>
      <c r="Z18" s="12"/>
      <c r="AA18" s="12"/>
    </row>
    <row r="19" spans="1:27" s="5" customFormat="1" ht="21.75" customHeight="1">
      <c r="A19" s="178" t="s">
        <v>645</v>
      </c>
      <c r="B19" s="210">
        <f t="shared" si="0"/>
        <v>110</v>
      </c>
      <c r="C19" s="210">
        <f t="shared" si="0"/>
        <v>279</v>
      </c>
      <c r="D19" s="98">
        <v>54</v>
      </c>
      <c r="E19" s="98">
        <v>132</v>
      </c>
      <c r="F19" s="73">
        <v>56</v>
      </c>
      <c r="G19" s="73">
        <v>147</v>
      </c>
      <c r="H19" s="73">
        <v>0</v>
      </c>
      <c r="I19" s="73">
        <v>0</v>
      </c>
      <c r="J19" s="12"/>
      <c r="K19" s="12"/>
      <c r="L19" s="12"/>
      <c r="M19" s="12"/>
      <c r="N19" s="11"/>
      <c r="O19" s="12"/>
      <c r="P19" s="11"/>
      <c r="Q19" s="11"/>
      <c r="R19" s="11"/>
      <c r="S19" s="11"/>
      <c r="T19" s="12"/>
      <c r="U19" s="12"/>
      <c r="V19" s="11"/>
      <c r="W19" s="12"/>
      <c r="X19" s="12"/>
      <c r="Y19" s="12"/>
      <c r="Z19" s="12"/>
      <c r="AA19" s="12"/>
    </row>
    <row r="20" spans="1:27" s="5" customFormat="1" ht="21.75" customHeight="1">
      <c r="A20" s="178" t="s">
        <v>646</v>
      </c>
      <c r="B20" s="210">
        <f t="shared" si="0"/>
        <v>139</v>
      </c>
      <c r="C20" s="210">
        <f t="shared" si="0"/>
        <v>374</v>
      </c>
      <c r="D20" s="98">
        <v>60</v>
      </c>
      <c r="E20" s="98">
        <v>161</v>
      </c>
      <c r="F20" s="73">
        <v>79</v>
      </c>
      <c r="G20" s="73">
        <v>213</v>
      </c>
      <c r="H20" s="73">
        <v>0</v>
      </c>
      <c r="I20" s="73">
        <v>0</v>
      </c>
      <c r="J20" s="12"/>
      <c r="K20" s="12"/>
      <c r="L20" s="12"/>
      <c r="M20" s="12"/>
      <c r="N20" s="11"/>
      <c r="O20" s="12"/>
      <c r="P20" s="11"/>
      <c r="Q20" s="11"/>
      <c r="R20" s="11"/>
      <c r="S20" s="11"/>
      <c r="T20" s="12"/>
      <c r="U20" s="12"/>
      <c r="V20" s="11"/>
      <c r="W20" s="12"/>
      <c r="X20" s="12"/>
      <c r="Y20" s="12"/>
      <c r="Z20" s="12"/>
      <c r="AA20" s="12"/>
    </row>
    <row r="21" spans="1:27" s="5" customFormat="1" ht="21.75" customHeight="1">
      <c r="A21" s="178" t="s">
        <v>647</v>
      </c>
      <c r="B21" s="210">
        <f t="shared" si="0"/>
        <v>107</v>
      </c>
      <c r="C21" s="210">
        <f t="shared" si="0"/>
        <v>272</v>
      </c>
      <c r="D21" s="98">
        <v>53</v>
      </c>
      <c r="E21" s="98">
        <v>136</v>
      </c>
      <c r="F21" s="73">
        <v>54</v>
      </c>
      <c r="G21" s="73">
        <v>136</v>
      </c>
      <c r="H21" s="73">
        <v>0</v>
      </c>
      <c r="I21" s="73">
        <v>0</v>
      </c>
      <c r="J21" s="11"/>
      <c r="K21" s="11"/>
      <c r="L21" s="12"/>
      <c r="M21" s="12"/>
      <c r="N21" s="11"/>
      <c r="O21" s="12"/>
      <c r="P21" s="11"/>
      <c r="Q21" s="11"/>
      <c r="R21" s="11"/>
      <c r="S21" s="11"/>
      <c r="T21" s="11"/>
      <c r="U21" s="11"/>
      <c r="V21" s="11"/>
      <c r="W21" s="12"/>
      <c r="X21" s="12"/>
      <c r="Y21" s="12"/>
      <c r="Z21" s="12"/>
      <c r="AA21" s="12"/>
    </row>
    <row r="22" spans="1:27" s="5" customFormat="1" ht="21.75" customHeight="1">
      <c r="A22" s="178" t="s">
        <v>648</v>
      </c>
      <c r="B22" s="210">
        <f t="shared" si="0"/>
        <v>70</v>
      </c>
      <c r="C22" s="210">
        <f t="shared" si="0"/>
        <v>186</v>
      </c>
      <c r="D22" s="73">
        <v>24</v>
      </c>
      <c r="E22" s="73">
        <v>63</v>
      </c>
      <c r="F22" s="73">
        <v>46</v>
      </c>
      <c r="G22" s="73">
        <v>123</v>
      </c>
      <c r="H22" s="73">
        <v>0</v>
      </c>
      <c r="I22" s="73">
        <v>0</v>
      </c>
      <c r="J22" s="11"/>
      <c r="K22" s="11"/>
      <c r="L22" s="11"/>
      <c r="M22" s="11"/>
      <c r="N22" s="11"/>
      <c r="O22" s="12"/>
      <c r="P22" s="11"/>
      <c r="Q22" s="11"/>
      <c r="R22" s="11"/>
      <c r="S22" s="11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1.75" customHeight="1">
      <c r="A23" s="178" t="s">
        <v>649</v>
      </c>
      <c r="B23" s="210">
        <f t="shared" si="0"/>
        <v>116</v>
      </c>
      <c r="C23" s="210">
        <f t="shared" si="0"/>
        <v>313</v>
      </c>
      <c r="D23" s="73">
        <v>45</v>
      </c>
      <c r="E23" s="73">
        <v>112</v>
      </c>
      <c r="F23" s="98">
        <v>71</v>
      </c>
      <c r="G23" s="98">
        <v>201</v>
      </c>
      <c r="H23" s="73">
        <v>0</v>
      </c>
      <c r="I23" s="73">
        <v>0</v>
      </c>
      <c r="J23" s="11"/>
      <c r="K23" s="11"/>
      <c r="L23" s="11"/>
      <c r="M23" s="11"/>
      <c r="N23" s="11"/>
      <c r="O23" s="12"/>
      <c r="P23" s="11"/>
      <c r="Q23" s="12"/>
      <c r="R23" s="12"/>
      <c r="S23" s="12"/>
      <c r="T23" s="11"/>
      <c r="U23" s="11"/>
      <c r="V23" s="12"/>
      <c r="W23" s="12"/>
      <c r="X23" s="12"/>
      <c r="Y23" s="12"/>
      <c r="Z23" s="12"/>
      <c r="AA23" s="12"/>
    </row>
    <row r="24" spans="1:27" s="5" customFormat="1" ht="21.75" customHeight="1">
      <c r="A24" s="178" t="s">
        <v>650</v>
      </c>
      <c r="B24" s="210">
        <f t="shared" si="0"/>
        <v>120</v>
      </c>
      <c r="C24" s="210">
        <f t="shared" si="0"/>
        <v>318</v>
      </c>
      <c r="D24" s="73">
        <v>55</v>
      </c>
      <c r="E24" s="73">
        <v>140</v>
      </c>
      <c r="F24" s="73">
        <v>65</v>
      </c>
      <c r="G24" s="73">
        <v>178</v>
      </c>
      <c r="H24" s="73">
        <v>0</v>
      </c>
      <c r="I24" s="73">
        <v>0</v>
      </c>
      <c r="J24" s="12"/>
      <c r="K24" s="12"/>
      <c r="L24" s="12"/>
      <c r="M24" s="12"/>
      <c r="N24" s="11"/>
      <c r="O24" s="12"/>
      <c r="P24" s="11"/>
      <c r="Q24" s="11"/>
      <c r="R24" s="11"/>
      <c r="S24" s="11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1.75" customHeight="1">
      <c r="A25" s="178" t="s">
        <v>651</v>
      </c>
      <c r="B25" s="210">
        <f t="shared" si="0"/>
        <v>63</v>
      </c>
      <c r="C25" s="210">
        <f t="shared" si="0"/>
        <v>168</v>
      </c>
      <c r="D25" s="73">
        <v>28</v>
      </c>
      <c r="E25" s="73">
        <v>75</v>
      </c>
      <c r="F25" s="73">
        <v>35</v>
      </c>
      <c r="G25" s="73">
        <v>93</v>
      </c>
      <c r="H25" s="73">
        <v>0</v>
      </c>
      <c r="I25" s="73">
        <v>0</v>
      </c>
      <c r="J25" s="12"/>
      <c r="K25" s="12"/>
      <c r="L25" s="12"/>
      <c r="M25" s="12"/>
      <c r="N25" s="11"/>
      <c r="O25" s="12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2"/>
      <c r="AA25" s="12"/>
    </row>
    <row r="26" spans="1:27" s="101" customFormat="1" ht="21.75" customHeight="1">
      <c r="A26" s="254" t="s">
        <v>652</v>
      </c>
      <c r="B26" s="278">
        <f t="shared" si="0"/>
        <v>95</v>
      </c>
      <c r="C26" s="278">
        <f t="shared" si="0"/>
        <v>257</v>
      </c>
      <c r="D26" s="74">
        <v>44</v>
      </c>
      <c r="E26" s="74">
        <v>115</v>
      </c>
      <c r="F26" s="99">
        <v>51</v>
      </c>
      <c r="G26" s="99">
        <v>142</v>
      </c>
      <c r="H26" s="74">
        <v>0</v>
      </c>
      <c r="I26" s="74">
        <v>0</v>
      </c>
      <c r="J26" s="12"/>
      <c r="K26" s="12"/>
      <c r="L26" s="12"/>
      <c r="M26" s="12"/>
      <c r="N26" s="11"/>
      <c r="O26" s="12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5" ht="13.5">
      <c r="A27" s="414" t="s">
        <v>157</v>
      </c>
      <c r="B27" s="414"/>
      <c r="C27" s="414"/>
      <c r="D27" s="114"/>
      <c r="E27" s="114"/>
    </row>
  </sheetData>
  <sheetProtection/>
  <mergeCells count="6">
    <mergeCell ref="A2:G2"/>
    <mergeCell ref="A6:A7"/>
    <mergeCell ref="B6:C6"/>
    <mergeCell ref="D6:E6"/>
    <mergeCell ref="H6:I6"/>
    <mergeCell ref="A27:C27"/>
  </mergeCells>
  <printOptions gridLines="1" horizontalCentered="1"/>
  <pageMargins left="0.7086614173228347" right="0.7480314960629921" top="0.5511811023622047" bottom="0.4724409448818898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K20" sqref="K20"/>
    </sheetView>
  </sheetViews>
  <sheetFormatPr defaultColWidth="8.88671875" defaultRowHeight="13.5"/>
  <cols>
    <col min="1" max="2" width="12.10546875" style="13" customWidth="1"/>
    <col min="3" max="3" width="7.88671875" style="13" customWidth="1"/>
    <col min="4" max="4" width="11.3359375" style="13" customWidth="1"/>
    <col min="5" max="5" width="8.5546875" style="13" customWidth="1"/>
    <col min="6" max="7" width="7.88671875" style="13" customWidth="1"/>
    <col min="8" max="8" width="9.21484375" style="13" customWidth="1"/>
    <col min="9" max="13" width="7.88671875" style="13" customWidth="1"/>
    <col min="14" max="14" width="9.10546875" style="13" customWidth="1"/>
    <col min="15" max="16384" width="8.88671875" style="13" customWidth="1"/>
  </cols>
  <sheetData>
    <row r="1" ht="18.75">
      <c r="B1" s="302"/>
    </row>
    <row r="2" spans="1:12" ht="26.25" customHeight="1">
      <c r="A2" s="422" t="s">
        <v>709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="3" customFormat="1" ht="21" customHeight="1">
      <c r="B3" s="19"/>
    </row>
    <row r="4" spans="1:2" s="3" customFormat="1" ht="24.75" customHeight="1">
      <c r="A4" s="19" t="s">
        <v>326</v>
      </c>
      <c r="B4" s="19"/>
    </row>
    <row r="5" spans="1:14" s="76" customFormat="1" ht="24.75" customHeight="1">
      <c r="A5" s="408" t="s">
        <v>146</v>
      </c>
      <c r="B5" s="328"/>
      <c r="C5" s="352" t="s">
        <v>327</v>
      </c>
      <c r="D5" s="352"/>
      <c r="E5" s="352"/>
      <c r="F5" s="352"/>
      <c r="G5" s="352"/>
      <c r="H5" s="352"/>
      <c r="I5" s="352"/>
      <c r="J5" s="352"/>
      <c r="K5" s="352"/>
      <c r="L5" s="352"/>
      <c r="M5" s="398"/>
      <c r="N5" s="375" t="s">
        <v>328</v>
      </c>
    </row>
    <row r="6" spans="1:14" s="21" customFormat="1" ht="24" customHeight="1">
      <c r="A6" s="395"/>
      <c r="B6" s="387" t="s">
        <v>629</v>
      </c>
      <c r="C6" s="349" t="s">
        <v>329</v>
      </c>
      <c r="D6" s="346" t="s">
        <v>330</v>
      </c>
      <c r="E6" s="346" t="s">
        <v>331</v>
      </c>
      <c r="F6" s="346"/>
      <c r="G6" s="346"/>
      <c r="H6" s="346"/>
      <c r="I6" s="346"/>
      <c r="J6" s="346"/>
      <c r="K6" s="346"/>
      <c r="L6" s="346"/>
      <c r="M6" s="346"/>
      <c r="N6" s="376"/>
    </row>
    <row r="7" spans="1:14" s="21" customFormat="1" ht="24" customHeight="1">
      <c r="A7" s="396"/>
      <c r="B7" s="388"/>
      <c r="C7" s="346"/>
      <c r="D7" s="346"/>
      <c r="E7" s="34" t="s">
        <v>718</v>
      </c>
      <c r="F7" s="34" t="s">
        <v>332</v>
      </c>
      <c r="G7" s="34" t="s">
        <v>333</v>
      </c>
      <c r="H7" s="34" t="s">
        <v>334</v>
      </c>
      <c r="I7" s="34" t="s">
        <v>335</v>
      </c>
      <c r="J7" s="34" t="s">
        <v>336</v>
      </c>
      <c r="K7" s="91" t="s">
        <v>337</v>
      </c>
      <c r="L7" s="34" t="s">
        <v>338</v>
      </c>
      <c r="M7" s="34" t="s">
        <v>81</v>
      </c>
      <c r="N7" s="377"/>
    </row>
    <row r="8" spans="1:28" s="19" customFormat="1" ht="27" customHeight="1">
      <c r="A8" s="40" t="s">
        <v>220</v>
      </c>
      <c r="B8" s="20"/>
      <c r="C8" s="47">
        <v>3381</v>
      </c>
      <c r="D8" s="118">
        <v>9645</v>
      </c>
      <c r="E8" s="55">
        <v>5104</v>
      </c>
      <c r="F8" s="47">
        <v>102</v>
      </c>
      <c r="G8" s="47">
        <v>641</v>
      </c>
      <c r="H8" s="47">
        <v>1478</v>
      </c>
      <c r="I8" s="47">
        <v>1105</v>
      </c>
      <c r="J8" s="47">
        <v>245</v>
      </c>
      <c r="K8" s="47">
        <v>35</v>
      </c>
      <c r="L8" s="47">
        <v>112</v>
      </c>
      <c r="M8" s="47">
        <v>1386</v>
      </c>
      <c r="N8" s="47">
        <v>27983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s="19" customFormat="1" ht="27" customHeight="1">
      <c r="A9" s="40" t="s">
        <v>258</v>
      </c>
      <c r="B9" s="20"/>
      <c r="C9" s="47">
        <v>4080</v>
      </c>
      <c r="D9" s="118">
        <v>18502</v>
      </c>
      <c r="E9" s="55">
        <v>4214</v>
      </c>
      <c r="F9" s="47">
        <v>121</v>
      </c>
      <c r="G9" s="47">
        <v>741</v>
      </c>
      <c r="H9" s="47">
        <v>1750</v>
      </c>
      <c r="I9" s="47">
        <v>1242</v>
      </c>
      <c r="J9" s="47">
        <v>247</v>
      </c>
      <c r="K9" s="47">
        <v>25</v>
      </c>
      <c r="L9" s="47">
        <v>88</v>
      </c>
      <c r="M9" s="47">
        <v>0</v>
      </c>
      <c r="N9" s="47">
        <v>38651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s="19" customFormat="1" ht="27" customHeight="1">
      <c r="A10" s="40" t="s">
        <v>432</v>
      </c>
      <c r="B10" s="20"/>
      <c r="C10" s="47">
        <v>4676</v>
      </c>
      <c r="D10" s="47">
        <v>25198</v>
      </c>
      <c r="E10" s="47">
        <v>5962</v>
      </c>
      <c r="F10" s="47">
        <v>182</v>
      </c>
      <c r="G10" s="47">
        <v>865</v>
      </c>
      <c r="H10" s="47">
        <v>2031</v>
      </c>
      <c r="I10" s="47">
        <v>1512</v>
      </c>
      <c r="J10" s="47">
        <v>295</v>
      </c>
      <c r="K10" s="47">
        <v>41</v>
      </c>
      <c r="L10" s="47">
        <v>86</v>
      </c>
      <c r="M10" s="47">
        <v>950</v>
      </c>
      <c r="N10" s="47">
        <v>37454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s="229" customFormat="1" ht="27" customHeight="1">
      <c r="A11" s="230" t="s">
        <v>427</v>
      </c>
      <c r="B11" s="288"/>
      <c r="C11" s="239">
        <v>5259</v>
      </c>
      <c r="D11" s="239">
        <v>29367</v>
      </c>
      <c r="E11" s="239">
        <v>6996</v>
      </c>
      <c r="F11" s="239">
        <v>182</v>
      </c>
      <c r="G11" s="239">
        <v>1027</v>
      </c>
      <c r="H11" s="239">
        <v>2425</v>
      </c>
      <c r="I11" s="239">
        <v>1796</v>
      </c>
      <c r="J11" s="239">
        <v>361</v>
      </c>
      <c r="K11" s="239">
        <v>45</v>
      </c>
      <c r="L11" s="239">
        <v>74</v>
      </c>
      <c r="M11" s="239">
        <v>1086</v>
      </c>
      <c r="N11" s="239">
        <v>38788</v>
      </c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</row>
    <row r="12" spans="1:28" s="229" customFormat="1" ht="27" customHeight="1">
      <c r="A12" s="230" t="s">
        <v>443</v>
      </c>
      <c r="B12" s="327"/>
      <c r="C12" s="287">
        <v>4549</v>
      </c>
      <c r="D12" s="301">
        <v>20701</v>
      </c>
      <c r="E12" s="287">
        <f>SUM(F12:M12)</f>
        <v>6292</v>
      </c>
      <c r="F12" s="287">
        <v>219</v>
      </c>
      <c r="G12" s="287">
        <v>974</v>
      </c>
      <c r="H12" s="287">
        <v>2154</v>
      </c>
      <c r="I12" s="287">
        <v>1713</v>
      </c>
      <c r="J12" s="287">
        <v>320</v>
      </c>
      <c r="K12" s="287">
        <v>38</v>
      </c>
      <c r="L12" s="287">
        <v>56</v>
      </c>
      <c r="M12" s="287">
        <v>818</v>
      </c>
      <c r="N12" s="287">
        <v>4631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</row>
    <row r="13" spans="1:14" s="19" customFormat="1" ht="27" customHeight="1">
      <c r="A13" s="233" t="s">
        <v>528</v>
      </c>
      <c r="B13" s="284"/>
      <c r="C13" s="281">
        <v>4891</v>
      </c>
      <c r="D13" s="280">
        <v>21840</v>
      </c>
      <c r="E13" s="281">
        <f>SUM(F13:M13)</f>
        <v>7201</v>
      </c>
      <c r="F13" s="281">
        <v>330</v>
      </c>
      <c r="G13" s="281">
        <v>1006</v>
      </c>
      <c r="H13" s="281">
        <v>2190</v>
      </c>
      <c r="I13" s="281">
        <v>1691</v>
      </c>
      <c r="J13" s="281">
        <v>353</v>
      </c>
      <c r="K13" s="281">
        <v>352</v>
      </c>
      <c r="L13" s="281">
        <v>61</v>
      </c>
      <c r="M13" s="281">
        <v>1218</v>
      </c>
      <c r="N13" s="281">
        <v>4032</v>
      </c>
    </row>
    <row r="14" spans="1:3" s="19" customFormat="1" ht="13.5">
      <c r="A14" s="421" t="s">
        <v>147</v>
      </c>
      <c r="B14" s="421"/>
      <c r="C14" s="421"/>
    </row>
    <row r="15" s="19" customFormat="1" ht="13.5">
      <c r="B15" s="20"/>
    </row>
    <row r="16" s="19" customFormat="1" ht="13.5">
      <c r="B16" s="20"/>
    </row>
    <row r="17" s="19" customFormat="1" ht="13.5">
      <c r="B17" s="20"/>
    </row>
    <row r="18" s="19" customFormat="1" ht="13.5">
      <c r="B18" s="20"/>
    </row>
    <row r="19" s="19" customFormat="1" ht="13.5">
      <c r="B19" s="20"/>
    </row>
    <row r="20" s="19" customFormat="1" ht="13.5">
      <c r="B20" s="18"/>
    </row>
    <row r="21" s="19" customFormat="1" ht="13.5"/>
    <row r="22" s="19" customFormat="1" ht="13.5"/>
    <row r="23" s="19" customFormat="1" ht="13.5"/>
    <row r="24" s="19" customFormat="1" ht="13.5"/>
    <row r="25" s="19" customFormat="1" ht="13.5"/>
    <row r="26" s="19" customFormat="1" ht="13.5"/>
    <row r="27" s="19" customFormat="1" ht="13.5"/>
    <row r="28" s="19" customFormat="1" ht="13.5"/>
    <row r="29" s="19" customFormat="1" ht="13.5"/>
    <row r="30" s="19" customFormat="1" ht="13.5"/>
    <row r="31" s="19" customFormat="1" ht="13.5"/>
    <row r="32" s="19" customFormat="1" ht="13.5"/>
    <row r="33" s="19" customFormat="1" ht="13.5"/>
    <row r="34" s="19" customFormat="1" ht="13.5"/>
    <row r="35" s="19" customFormat="1" ht="13.5"/>
    <row r="36" s="19" customFormat="1" ht="13.5"/>
    <row r="37" s="19" customFormat="1" ht="13.5"/>
    <row r="38" s="19" customFormat="1" ht="13.5"/>
    <row r="39" s="19" customFormat="1" ht="13.5"/>
    <row r="40" s="19" customFormat="1" ht="13.5"/>
    <row r="41" s="19" customFormat="1" ht="13.5"/>
    <row r="42" s="19" customFormat="1" ht="13.5"/>
    <row r="43" s="19" customFormat="1" ht="13.5"/>
    <row r="44" s="19" customFormat="1" ht="13.5"/>
    <row r="45" s="19" customFormat="1" ht="13.5"/>
    <row r="46" s="19" customFormat="1" ht="13.5"/>
    <row r="47" s="19" customFormat="1" ht="13.5"/>
    <row r="48" s="19" customFormat="1" ht="13.5"/>
    <row r="49" s="19" customFormat="1" ht="13.5"/>
    <row r="50" s="19" customFormat="1" ht="13.5"/>
    <row r="51" s="19" customFormat="1" ht="13.5"/>
    <row r="52" s="19" customFormat="1" ht="13.5"/>
    <row r="53" s="58" customFormat="1" ht="13.5">
      <c r="B53" s="19"/>
    </row>
    <row r="54" s="58" customFormat="1" ht="13.5">
      <c r="B54" s="19"/>
    </row>
    <row r="55" s="58" customFormat="1" ht="13.5">
      <c r="B55" s="19"/>
    </row>
    <row r="56" s="58" customFormat="1" ht="13.5">
      <c r="B56" s="19"/>
    </row>
    <row r="57" s="58" customFormat="1" ht="13.5">
      <c r="B57" s="19"/>
    </row>
    <row r="58" s="58" customFormat="1" ht="13.5">
      <c r="B58" s="19"/>
    </row>
    <row r="59" s="58" customFormat="1" ht="13.5">
      <c r="B59" s="19"/>
    </row>
    <row r="60" s="58" customFormat="1" ht="13.5">
      <c r="B60" s="19"/>
    </row>
    <row r="61" s="58" customFormat="1" ht="13.5">
      <c r="B61" s="19"/>
    </row>
    <row r="62" s="58" customFormat="1" ht="13.5">
      <c r="B62" s="19"/>
    </row>
    <row r="63" s="58" customFormat="1" ht="13.5">
      <c r="B63" s="19"/>
    </row>
    <row r="64" s="58" customFormat="1" ht="13.5">
      <c r="B64" s="19"/>
    </row>
    <row r="65" s="58" customFormat="1" ht="13.5">
      <c r="B65" s="19"/>
    </row>
    <row r="66" s="58" customFormat="1" ht="13.5">
      <c r="B66" s="19"/>
    </row>
    <row r="67" s="58" customFormat="1" ht="13.5">
      <c r="B67" s="19"/>
    </row>
    <row r="68" s="58" customFormat="1" ht="13.5">
      <c r="B68" s="19"/>
    </row>
    <row r="69" s="58" customFormat="1" ht="13.5">
      <c r="B69" s="19"/>
    </row>
    <row r="70" s="58" customFormat="1" ht="13.5">
      <c r="B70" s="19"/>
    </row>
    <row r="71" s="58" customFormat="1" ht="13.5">
      <c r="B71" s="19"/>
    </row>
    <row r="72" s="58" customFormat="1" ht="13.5">
      <c r="B72" s="19"/>
    </row>
    <row r="73" s="58" customFormat="1" ht="13.5"/>
    <row r="74" s="58" customFormat="1" ht="13.5"/>
    <row r="75" s="58" customFormat="1" ht="13.5"/>
    <row r="76" s="58" customFormat="1" ht="13.5"/>
    <row r="77" s="58" customFormat="1" ht="13.5"/>
    <row r="78" s="58" customFormat="1" ht="13.5"/>
    <row r="79" s="58" customFormat="1" ht="13.5"/>
    <row r="80" s="58" customFormat="1" ht="13.5"/>
    <row r="81" s="58" customFormat="1" ht="13.5"/>
    <row r="82" s="58" customFormat="1" ht="13.5"/>
    <row r="83" s="58" customFormat="1" ht="13.5"/>
    <row r="84" s="58" customFormat="1" ht="13.5"/>
    <row r="85" s="58" customFormat="1" ht="13.5"/>
    <row r="86" s="58" customFormat="1" ht="13.5"/>
    <row r="87" s="58" customFormat="1" ht="13.5"/>
    <row r="88" s="58" customFormat="1" ht="13.5"/>
    <row r="89" s="58" customFormat="1" ht="13.5"/>
    <row r="90" s="58" customFormat="1" ht="13.5"/>
    <row r="91" s="58" customFormat="1" ht="13.5"/>
    <row r="92" s="58" customFormat="1" ht="13.5"/>
    <row r="93" s="58" customFormat="1" ht="13.5"/>
    <row r="94" s="58" customFormat="1" ht="13.5"/>
    <row r="95" s="58" customFormat="1" ht="13.5"/>
    <row r="96" s="58" customFormat="1" ht="13.5"/>
    <row r="97" ht="13.5">
      <c r="B97" s="58"/>
    </row>
    <row r="98" ht="13.5">
      <c r="B98" s="58"/>
    </row>
    <row r="99" ht="13.5">
      <c r="B99" s="58"/>
    </row>
    <row r="100" ht="13.5">
      <c r="B100" s="58"/>
    </row>
    <row r="101" ht="13.5">
      <c r="B101" s="58"/>
    </row>
    <row r="102" ht="13.5">
      <c r="B102" s="58"/>
    </row>
    <row r="103" ht="13.5">
      <c r="B103" s="58"/>
    </row>
    <row r="104" ht="13.5">
      <c r="B104" s="58"/>
    </row>
    <row r="105" ht="13.5">
      <c r="B105" s="58"/>
    </row>
    <row r="106" ht="13.5">
      <c r="B106" s="58"/>
    </row>
    <row r="107" ht="13.5">
      <c r="B107" s="58"/>
    </row>
    <row r="108" ht="13.5">
      <c r="B108" s="58"/>
    </row>
    <row r="109" ht="13.5">
      <c r="B109" s="58"/>
    </row>
    <row r="110" ht="13.5">
      <c r="B110" s="58"/>
    </row>
    <row r="111" ht="13.5">
      <c r="B111" s="58"/>
    </row>
    <row r="112" ht="13.5">
      <c r="B112" s="58"/>
    </row>
    <row r="113" ht="13.5">
      <c r="B113" s="58"/>
    </row>
    <row r="114" ht="13.5">
      <c r="B114" s="58"/>
    </row>
    <row r="115" ht="13.5">
      <c r="B115" s="58"/>
    </row>
    <row r="116" ht="13.5">
      <c r="B116" s="58"/>
    </row>
  </sheetData>
  <sheetProtection/>
  <mergeCells count="9">
    <mergeCell ref="A2:L2"/>
    <mergeCell ref="A5:A7"/>
    <mergeCell ref="C5:M5"/>
    <mergeCell ref="N5:N7"/>
    <mergeCell ref="C6:C7"/>
    <mergeCell ref="D6:D7"/>
    <mergeCell ref="E6:M6"/>
    <mergeCell ref="B6:B7"/>
    <mergeCell ref="A14:C14"/>
  </mergeCells>
  <printOptions/>
  <pageMargins left="0.75" right="0.75" top="0.86" bottom="0.56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6" width="10.77734375" style="521" customWidth="1"/>
    <col min="7" max="7" width="11.88671875" style="521" customWidth="1"/>
    <col min="8" max="11" width="10.77734375" style="521" customWidth="1"/>
    <col min="12" max="12" width="10.21484375" style="520" bestFit="1" customWidth="1"/>
    <col min="13" max="16384" width="8.88671875" style="520" customWidth="1"/>
  </cols>
  <sheetData>
    <row r="1" ht="13.5" customHeight="1"/>
    <row r="2" spans="1:6" ht="22.5" customHeight="1">
      <c r="A2" s="522" t="s">
        <v>710</v>
      </c>
      <c r="B2" s="522"/>
      <c r="C2" s="522"/>
      <c r="D2" s="522"/>
      <c r="E2" s="522"/>
      <c r="F2" s="522"/>
    </row>
    <row r="3" ht="22.5" customHeight="1"/>
    <row r="4" spans="1:6" ht="22.5" customHeight="1">
      <c r="A4" s="523" t="s">
        <v>339</v>
      </c>
      <c r="B4" s="523"/>
      <c r="C4" s="523"/>
      <c r="D4" s="523"/>
      <c r="E4" s="523"/>
      <c r="F4" s="523"/>
    </row>
    <row r="5" ht="11.25" customHeight="1"/>
    <row r="6" spans="1:13" s="529" customFormat="1" ht="33" customHeight="1">
      <c r="A6" s="524" t="s">
        <v>146</v>
      </c>
      <c r="B6" s="525" t="s">
        <v>210</v>
      </c>
      <c r="C6" s="524" t="s">
        <v>340</v>
      </c>
      <c r="D6" s="524" t="s">
        <v>341</v>
      </c>
      <c r="E6" s="524" t="s">
        <v>342</v>
      </c>
      <c r="F6" s="524" t="s">
        <v>343</v>
      </c>
      <c r="G6" s="524" t="s">
        <v>630</v>
      </c>
      <c r="H6" s="524" t="s">
        <v>344</v>
      </c>
      <c r="I6" s="526" t="s">
        <v>345</v>
      </c>
      <c r="J6" s="526" t="s">
        <v>346</v>
      </c>
      <c r="K6" s="524" t="s">
        <v>347</v>
      </c>
      <c r="L6" s="527" t="s">
        <v>348</v>
      </c>
      <c r="M6" s="528"/>
    </row>
    <row r="7" spans="1:12" s="529" customFormat="1" ht="25.5" customHeight="1">
      <c r="A7" s="530" t="s">
        <v>220</v>
      </c>
      <c r="B7" s="531">
        <f>SUM(C7:L7)</f>
        <v>45410</v>
      </c>
      <c r="C7" s="531">
        <v>3450</v>
      </c>
      <c r="D7" s="531">
        <v>15318</v>
      </c>
      <c r="E7" s="531">
        <v>5019</v>
      </c>
      <c r="F7" s="531">
        <v>12992</v>
      </c>
      <c r="G7" s="531"/>
      <c r="H7" s="531">
        <v>5928</v>
      </c>
      <c r="I7" s="531">
        <v>48</v>
      </c>
      <c r="J7" s="531">
        <v>0</v>
      </c>
      <c r="K7" s="531">
        <v>0</v>
      </c>
      <c r="L7" s="531">
        <v>2655</v>
      </c>
    </row>
    <row r="8" spans="1:12" s="529" customFormat="1" ht="25.5" customHeight="1">
      <c r="A8" s="530" t="s">
        <v>258</v>
      </c>
      <c r="B8" s="531">
        <v>29087</v>
      </c>
      <c r="C8" s="531">
        <v>5595</v>
      </c>
      <c r="D8" s="531">
        <v>8001</v>
      </c>
      <c r="E8" s="531">
        <v>1689</v>
      </c>
      <c r="F8" s="531">
        <v>5590</v>
      </c>
      <c r="G8" s="531"/>
      <c r="H8" s="531">
        <v>6279</v>
      </c>
      <c r="I8" s="531">
        <v>48</v>
      </c>
      <c r="J8" s="531">
        <v>0</v>
      </c>
      <c r="K8" s="531">
        <v>0</v>
      </c>
      <c r="L8" s="531">
        <v>1885</v>
      </c>
    </row>
    <row r="9" spans="1:12" s="529" customFormat="1" ht="25.5" customHeight="1">
      <c r="A9" s="530" t="s">
        <v>405</v>
      </c>
      <c r="B9" s="531">
        <v>52946</v>
      </c>
      <c r="C9" s="531">
        <v>9060</v>
      </c>
      <c r="D9" s="531">
        <v>15610</v>
      </c>
      <c r="E9" s="531">
        <v>2165</v>
      </c>
      <c r="F9" s="531">
        <v>20041</v>
      </c>
      <c r="G9" s="531"/>
      <c r="H9" s="531">
        <v>4640</v>
      </c>
      <c r="I9" s="531">
        <v>43</v>
      </c>
      <c r="J9" s="531">
        <v>0</v>
      </c>
      <c r="K9" s="531">
        <v>0</v>
      </c>
      <c r="L9" s="531">
        <v>1387</v>
      </c>
    </row>
    <row r="10" spans="1:12" s="534" customFormat="1" ht="25.5" customHeight="1">
      <c r="A10" s="532" t="s">
        <v>427</v>
      </c>
      <c r="B10" s="533">
        <v>58485</v>
      </c>
      <c r="C10" s="533">
        <v>7781</v>
      </c>
      <c r="D10" s="533">
        <v>20436</v>
      </c>
      <c r="E10" s="533">
        <v>4367</v>
      </c>
      <c r="F10" s="533">
        <v>19186</v>
      </c>
      <c r="G10" s="533"/>
      <c r="H10" s="533">
        <v>5202</v>
      </c>
      <c r="I10" s="533">
        <v>0</v>
      </c>
      <c r="J10" s="533">
        <v>0</v>
      </c>
      <c r="K10" s="533">
        <v>0</v>
      </c>
      <c r="L10" s="534">
        <v>1513</v>
      </c>
    </row>
    <row r="11" spans="1:12" s="534" customFormat="1" ht="25.5" customHeight="1">
      <c r="A11" s="532" t="s">
        <v>443</v>
      </c>
      <c r="B11" s="535">
        <f>SUM(C11:L11)</f>
        <v>66198</v>
      </c>
      <c r="C11" s="535">
        <v>6118</v>
      </c>
      <c r="D11" s="535">
        <v>8296</v>
      </c>
      <c r="E11" s="535">
        <v>19049</v>
      </c>
      <c r="F11" s="535">
        <v>24965</v>
      </c>
      <c r="G11" s="535"/>
      <c r="H11" s="536">
        <v>7708</v>
      </c>
      <c r="I11" s="535">
        <v>62</v>
      </c>
      <c r="J11" s="535">
        <v>0</v>
      </c>
      <c r="K11" s="535">
        <v>0</v>
      </c>
      <c r="L11" s="537">
        <v>0</v>
      </c>
    </row>
    <row r="12" spans="1:12" s="540" customFormat="1" ht="24.75" customHeight="1">
      <c r="A12" s="538" t="s">
        <v>527</v>
      </c>
      <c r="B12" s="514">
        <f>SUM(C12:L12)</f>
        <v>75601</v>
      </c>
      <c r="C12" s="539">
        <v>13737</v>
      </c>
      <c r="D12" s="515">
        <v>12919</v>
      </c>
      <c r="E12" s="515">
        <v>8797</v>
      </c>
      <c r="F12" s="515">
        <v>26573</v>
      </c>
      <c r="G12" s="515">
        <v>4491</v>
      </c>
      <c r="H12" s="515">
        <v>7603</v>
      </c>
      <c r="I12" s="515">
        <v>0</v>
      </c>
      <c r="J12" s="515">
        <v>181</v>
      </c>
      <c r="K12" s="515">
        <v>80</v>
      </c>
      <c r="L12" s="515">
        <v>1220</v>
      </c>
    </row>
    <row r="13" spans="1:4" s="440" customFormat="1" ht="17.25" customHeight="1">
      <c r="A13" s="440" t="s">
        <v>694</v>
      </c>
      <c r="D13" s="541"/>
    </row>
    <row r="15" spans="1:11" s="534" customFormat="1" ht="22.5" customHeight="1">
      <c r="A15" s="542" t="s">
        <v>349</v>
      </c>
      <c r="B15" s="542"/>
      <c r="C15" s="542"/>
      <c r="D15" s="542"/>
      <c r="E15" s="542"/>
      <c r="F15" s="533"/>
      <c r="G15" s="533"/>
      <c r="H15" s="533"/>
      <c r="I15" s="533"/>
      <c r="J15" s="533"/>
      <c r="K15" s="533"/>
    </row>
    <row r="16" spans="1:11" s="534" customFormat="1" ht="11.25" customHeight="1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</row>
    <row r="17" spans="1:12" s="534" customFormat="1" ht="33" customHeight="1">
      <c r="A17" s="543" t="s">
        <v>146</v>
      </c>
      <c r="B17" s="544" t="s">
        <v>210</v>
      </c>
      <c r="C17" s="543" t="s">
        <v>350</v>
      </c>
      <c r="D17" s="543" t="s">
        <v>351</v>
      </c>
      <c r="E17" s="545" t="s">
        <v>352</v>
      </c>
      <c r="F17" s="543" t="s">
        <v>353</v>
      </c>
      <c r="G17" s="545" t="s">
        <v>354</v>
      </c>
      <c r="H17" s="545" t="s">
        <v>355</v>
      </c>
      <c r="I17" s="545" t="s">
        <v>356</v>
      </c>
      <c r="J17" s="543" t="s">
        <v>357</v>
      </c>
      <c r="K17" s="546" t="s">
        <v>358</v>
      </c>
      <c r="L17" s="537"/>
    </row>
    <row r="18" spans="1:11" s="534" customFormat="1" ht="25.5" customHeight="1">
      <c r="A18" s="532" t="s">
        <v>220</v>
      </c>
      <c r="B18" s="533">
        <f>SUM(C18:K18)</f>
        <v>16443</v>
      </c>
      <c r="C18" s="533">
        <v>9039</v>
      </c>
      <c r="D18" s="533">
        <v>5884</v>
      </c>
      <c r="E18" s="533">
        <v>799</v>
      </c>
      <c r="F18" s="533">
        <v>221</v>
      </c>
      <c r="G18" s="533">
        <v>0</v>
      </c>
      <c r="H18" s="533">
        <v>0</v>
      </c>
      <c r="I18" s="533">
        <v>0</v>
      </c>
      <c r="J18" s="533">
        <v>500</v>
      </c>
      <c r="K18" s="533">
        <v>0</v>
      </c>
    </row>
    <row r="19" spans="1:11" s="534" customFormat="1" ht="25.5" customHeight="1">
      <c r="A19" s="532" t="s">
        <v>258</v>
      </c>
      <c r="B19" s="533">
        <v>18956</v>
      </c>
      <c r="C19" s="533">
        <v>11603</v>
      </c>
      <c r="D19" s="533">
        <v>5220</v>
      </c>
      <c r="E19" s="533">
        <v>597</v>
      </c>
      <c r="F19" s="533">
        <v>0</v>
      </c>
      <c r="G19" s="533">
        <v>0</v>
      </c>
      <c r="H19" s="533">
        <v>150</v>
      </c>
      <c r="I19" s="533">
        <v>0</v>
      </c>
      <c r="J19" s="533">
        <v>1386</v>
      </c>
      <c r="K19" s="533">
        <v>0</v>
      </c>
    </row>
    <row r="20" spans="1:11" s="534" customFormat="1" ht="25.5" customHeight="1">
      <c r="A20" s="532" t="s">
        <v>405</v>
      </c>
      <c r="B20" s="533">
        <v>29396</v>
      </c>
      <c r="C20" s="533">
        <v>10739</v>
      </c>
      <c r="D20" s="533">
        <v>6539</v>
      </c>
      <c r="E20" s="533">
        <v>9721</v>
      </c>
      <c r="F20" s="547" t="s">
        <v>227</v>
      </c>
      <c r="G20" s="533">
        <f>-H24</f>
        <v>0</v>
      </c>
      <c r="H20" s="533">
        <f>-I20</f>
        <v>0</v>
      </c>
      <c r="I20" s="533">
        <v>0</v>
      </c>
      <c r="J20" s="533">
        <v>2397</v>
      </c>
      <c r="K20" s="533"/>
    </row>
    <row r="21" spans="1:11" s="534" customFormat="1" ht="25.5" customHeight="1">
      <c r="A21" s="532" t="s">
        <v>427</v>
      </c>
      <c r="B21" s="533">
        <v>36971</v>
      </c>
      <c r="C21" s="533">
        <v>15793</v>
      </c>
      <c r="D21" s="533">
        <v>13720</v>
      </c>
      <c r="E21" s="533">
        <v>5127</v>
      </c>
      <c r="F21" s="547">
        <v>0</v>
      </c>
      <c r="G21" s="533">
        <v>0</v>
      </c>
      <c r="H21" s="533">
        <v>0</v>
      </c>
      <c r="I21" s="533">
        <v>0</v>
      </c>
      <c r="J21" s="533">
        <v>2331</v>
      </c>
      <c r="K21" s="533">
        <v>0</v>
      </c>
    </row>
    <row r="22" spans="1:11" s="534" customFormat="1" ht="25.5" customHeight="1">
      <c r="A22" s="532" t="s">
        <v>443</v>
      </c>
      <c r="B22" s="535">
        <f>SUM(C22:K22)</f>
        <v>35311</v>
      </c>
      <c r="C22" s="535">
        <v>18263</v>
      </c>
      <c r="D22" s="535">
        <v>9605</v>
      </c>
      <c r="E22" s="535">
        <v>6831</v>
      </c>
      <c r="F22" s="548">
        <v>0</v>
      </c>
      <c r="G22" s="535">
        <v>0</v>
      </c>
      <c r="H22" s="535">
        <v>0</v>
      </c>
      <c r="I22" s="535">
        <v>0</v>
      </c>
      <c r="J22" s="535">
        <v>612</v>
      </c>
      <c r="K22" s="535">
        <v>0</v>
      </c>
    </row>
    <row r="23" spans="1:12" s="540" customFormat="1" ht="27" customHeight="1">
      <c r="A23" s="538" t="s">
        <v>527</v>
      </c>
      <c r="B23" s="515">
        <f>SUM(C23:K23)</f>
        <v>36769</v>
      </c>
      <c r="C23" s="539">
        <v>17110</v>
      </c>
      <c r="D23" s="515">
        <v>8617</v>
      </c>
      <c r="E23" s="515">
        <v>2166</v>
      </c>
      <c r="F23" s="515">
        <v>5145</v>
      </c>
      <c r="G23" s="515">
        <v>0</v>
      </c>
      <c r="H23" s="515">
        <v>2532</v>
      </c>
      <c r="I23" s="515">
        <v>0</v>
      </c>
      <c r="J23" s="515">
        <v>1199</v>
      </c>
      <c r="K23" s="515">
        <v>0</v>
      </c>
      <c r="L23" s="536"/>
    </row>
    <row r="24" spans="1:11" s="528" customFormat="1" ht="19.5" customHeight="1">
      <c r="A24" s="549" t="s">
        <v>444</v>
      </c>
      <c r="B24" s="549"/>
      <c r="C24" s="549"/>
      <c r="D24" s="550"/>
      <c r="E24" s="550"/>
      <c r="F24" s="550"/>
      <c r="G24" s="550"/>
      <c r="H24" s="550"/>
      <c r="I24" s="550"/>
      <c r="J24" s="550"/>
      <c r="K24" s="550"/>
    </row>
    <row r="25" spans="1:11" s="529" customFormat="1" ht="22.5" customHeight="1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</row>
    <row r="26" spans="1:11" s="552" customFormat="1" ht="22.5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</row>
    <row r="27" spans="1:11" s="552" customFormat="1" ht="22.5" customHeight="1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</row>
    <row r="28" spans="1:11" s="552" customFormat="1" ht="13.5">
      <c r="A28" s="551"/>
      <c r="B28" s="551"/>
      <c r="C28" s="551"/>
      <c r="D28" s="551"/>
      <c r="E28" s="551"/>
      <c r="F28" s="551"/>
      <c r="G28" s="551"/>
      <c r="H28" s="551"/>
      <c r="I28" s="551"/>
      <c r="J28" s="551"/>
      <c r="K28" s="551"/>
    </row>
    <row r="29" spans="1:11" s="552" customFormat="1" ht="13.5">
      <c r="A29" s="551"/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  <row r="30" spans="1:11" s="552" customFormat="1" ht="13.5">
      <c r="A30" s="551"/>
      <c r="B30" s="551"/>
      <c r="C30" s="551"/>
      <c r="D30" s="551"/>
      <c r="E30" s="551"/>
      <c r="F30" s="551"/>
      <c r="G30" s="551"/>
      <c r="H30" s="551"/>
      <c r="I30" s="551"/>
      <c r="J30" s="551"/>
      <c r="K30" s="551"/>
    </row>
    <row r="31" spans="1:11" s="552" customFormat="1" ht="13.5">
      <c r="A31" s="551"/>
      <c r="B31" s="551"/>
      <c r="C31" s="551"/>
      <c r="D31" s="551"/>
      <c r="E31" s="551"/>
      <c r="F31" s="551"/>
      <c r="G31" s="551"/>
      <c r="H31" s="551"/>
      <c r="I31" s="551"/>
      <c r="J31" s="551"/>
      <c r="K31" s="551"/>
    </row>
    <row r="32" spans="1:11" s="552" customFormat="1" ht="13.5">
      <c r="A32" s="551"/>
      <c r="B32" s="551"/>
      <c r="C32" s="551"/>
      <c r="D32" s="551"/>
      <c r="E32" s="551"/>
      <c r="F32" s="551"/>
      <c r="G32" s="551"/>
      <c r="H32" s="551"/>
      <c r="I32" s="551"/>
      <c r="J32" s="551"/>
      <c r="K32" s="551"/>
    </row>
    <row r="33" spans="1:11" s="552" customFormat="1" ht="13.5">
      <c r="A33" s="551"/>
      <c r="B33" s="551"/>
      <c r="C33" s="551"/>
      <c r="D33" s="551"/>
      <c r="E33" s="551"/>
      <c r="F33" s="551"/>
      <c r="G33" s="551"/>
      <c r="H33" s="551"/>
      <c r="I33" s="551"/>
      <c r="J33" s="551"/>
      <c r="K33" s="551"/>
    </row>
    <row r="34" spans="1:11" s="552" customFormat="1" ht="13.5">
      <c r="A34" s="551"/>
      <c r="B34" s="551"/>
      <c r="C34" s="551"/>
      <c r="D34" s="551"/>
      <c r="E34" s="551"/>
      <c r="F34" s="551"/>
      <c r="G34" s="551"/>
      <c r="H34" s="551"/>
      <c r="I34" s="551"/>
      <c r="J34" s="551"/>
      <c r="K34" s="551"/>
    </row>
    <row r="35" spans="1:11" s="552" customFormat="1" ht="13.5">
      <c r="A35" s="551"/>
      <c r="B35" s="551"/>
      <c r="C35" s="551"/>
      <c r="D35" s="551"/>
      <c r="E35" s="551"/>
      <c r="F35" s="551"/>
      <c r="G35" s="551"/>
      <c r="H35" s="551"/>
      <c r="I35" s="551"/>
      <c r="J35" s="551"/>
      <c r="K35" s="551"/>
    </row>
    <row r="36" spans="1:11" s="554" customFormat="1" ht="13.5">
      <c r="A36" s="553"/>
      <c r="B36" s="553"/>
      <c r="C36" s="553"/>
      <c r="D36" s="553"/>
      <c r="E36" s="553"/>
      <c r="F36" s="553"/>
      <c r="G36" s="553"/>
      <c r="H36" s="553"/>
      <c r="I36" s="553"/>
      <c r="J36" s="553"/>
      <c r="K36" s="553"/>
    </row>
    <row r="37" spans="1:11" s="554" customFormat="1" ht="13.5">
      <c r="A37" s="553"/>
      <c r="B37" s="553"/>
      <c r="C37" s="553"/>
      <c r="D37" s="553"/>
      <c r="E37" s="553"/>
      <c r="F37" s="553"/>
      <c r="G37" s="553"/>
      <c r="H37" s="553"/>
      <c r="I37" s="553"/>
      <c r="J37" s="553"/>
      <c r="K37" s="553"/>
    </row>
    <row r="38" spans="1:11" s="554" customFormat="1" ht="13.5">
      <c r="A38" s="553"/>
      <c r="B38" s="553"/>
      <c r="C38" s="553"/>
      <c r="D38" s="553"/>
      <c r="E38" s="553"/>
      <c r="F38" s="553"/>
      <c r="G38" s="553"/>
      <c r="H38" s="553"/>
      <c r="I38" s="553"/>
      <c r="J38" s="553"/>
      <c r="K38" s="553"/>
    </row>
    <row r="39" spans="1:11" s="554" customFormat="1" ht="13.5">
      <c r="A39" s="553"/>
      <c r="B39" s="553"/>
      <c r="C39" s="553"/>
      <c r="D39" s="553"/>
      <c r="E39" s="553"/>
      <c r="F39" s="553"/>
      <c r="G39" s="553"/>
      <c r="H39" s="553"/>
      <c r="I39" s="553"/>
      <c r="J39" s="553"/>
      <c r="K39" s="553"/>
    </row>
    <row r="40" spans="1:11" s="554" customFormat="1" ht="13.5">
      <c r="A40" s="553"/>
      <c r="B40" s="553"/>
      <c r="C40" s="553"/>
      <c r="D40" s="553"/>
      <c r="E40" s="553"/>
      <c r="F40" s="553"/>
      <c r="G40" s="553"/>
      <c r="H40" s="553"/>
      <c r="I40" s="553"/>
      <c r="J40" s="553"/>
      <c r="K40" s="553"/>
    </row>
    <row r="41" spans="1:11" s="554" customFormat="1" ht="13.5">
      <c r="A41" s="553"/>
      <c r="B41" s="553"/>
      <c r="C41" s="553"/>
      <c r="D41" s="553"/>
      <c r="E41" s="553"/>
      <c r="F41" s="553"/>
      <c r="G41" s="553"/>
      <c r="H41" s="553"/>
      <c r="I41" s="553"/>
      <c r="J41" s="553"/>
      <c r="K41" s="553"/>
    </row>
    <row r="42" spans="1:11" s="554" customFormat="1" ht="13.5">
      <c r="A42" s="553"/>
      <c r="B42" s="553"/>
      <c r="C42" s="553"/>
      <c r="D42" s="553"/>
      <c r="E42" s="553"/>
      <c r="F42" s="553"/>
      <c r="G42" s="553"/>
      <c r="H42" s="553"/>
      <c r="I42" s="553"/>
      <c r="J42" s="553"/>
      <c r="K42" s="553"/>
    </row>
    <row r="43" spans="1:11" s="554" customFormat="1" ht="13.5">
      <c r="A43" s="553"/>
      <c r="B43" s="553"/>
      <c r="C43" s="553"/>
      <c r="D43" s="553"/>
      <c r="E43" s="553"/>
      <c r="F43" s="553"/>
      <c r="G43" s="553"/>
      <c r="H43" s="553"/>
      <c r="I43" s="553"/>
      <c r="J43" s="553"/>
      <c r="K43" s="553"/>
    </row>
    <row r="44" spans="1:11" s="554" customFormat="1" ht="13.5">
      <c r="A44" s="553"/>
      <c r="B44" s="553"/>
      <c r="C44" s="553"/>
      <c r="D44" s="553"/>
      <c r="E44" s="553"/>
      <c r="F44" s="553"/>
      <c r="G44" s="553"/>
      <c r="H44" s="553"/>
      <c r="I44" s="553"/>
      <c r="J44" s="553"/>
      <c r="K44" s="553"/>
    </row>
    <row r="45" spans="1:11" s="554" customFormat="1" ht="13.5">
      <c r="A45" s="553"/>
      <c r="B45" s="553"/>
      <c r="C45" s="553"/>
      <c r="D45" s="553"/>
      <c r="E45" s="553"/>
      <c r="F45" s="553"/>
      <c r="G45" s="553"/>
      <c r="H45" s="553"/>
      <c r="I45" s="553"/>
      <c r="J45" s="553"/>
      <c r="K45" s="553"/>
    </row>
    <row r="46" spans="1:11" s="554" customFormat="1" ht="13.5">
      <c r="A46" s="553"/>
      <c r="B46" s="553"/>
      <c r="C46" s="553"/>
      <c r="D46" s="553"/>
      <c r="E46" s="553"/>
      <c r="F46" s="553"/>
      <c r="G46" s="553"/>
      <c r="H46" s="553"/>
      <c r="I46" s="553"/>
      <c r="J46" s="553"/>
      <c r="K46" s="553"/>
    </row>
    <row r="47" spans="1:11" s="554" customFormat="1" ht="13.5">
      <c r="A47" s="553"/>
      <c r="B47" s="553"/>
      <c r="C47" s="553"/>
      <c r="D47" s="553"/>
      <c r="E47" s="553"/>
      <c r="F47" s="553"/>
      <c r="G47" s="553"/>
      <c r="H47" s="553"/>
      <c r="I47" s="553"/>
      <c r="J47" s="553"/>
      <c r="K47" s="553"/>
    </row>
    <row r="48" spans="1:11" s="554" customFormat="1" ht="13.5">
      <c r="A48" s="553"/>
      <c r="B48" s="553"/>
      <c r="C48" s="553"/>
      <c r="D48" s="553"/>
      <c r="E48" s="553"/>
      <c r="F48" s="553"/>
      <c r="G48" s="553"/>
      <c r="H48" s="553"/>
      <c r="I48" s="553"/>
      <c r="J48" s="553"/>
      <c r="K48" s="553"/>
    </row>
    <row r="49" spans="1:11" s="554" customFormat="1" ht="13.5">
      <c r="A49" s="553"/>
      <c r="B49" s="553"/>
      <c r="C49" s="553"/>
      <c r="D49" s="553"/>
      <c r="E49" s="553"/>
      <c r="F49" s="553"/>
      <c r="G49" s="553"/>
      <c r="H49" s="553"/>
      <c r="I49" s="553"/>
      <c r="J49" s="553"/>
      <c r="K49" s="553"/>
    </row>
    <row r="50" spans="1:11" s="554" customFormat="1" ht="13.5">
      <c r="A50" s="553"/>
      <c r="B50" s="553"/>
      <c r="C50" s="553"/>
      <c r="D50" s="553"/>
      <c r="E50" s="553"/>
      <c r="F50" s="553"/>
      <c r="G50" s="553"/>
      <c r="H50" s="553"/>
      <c r="I50" s="553"/>
      <c r="J50" s="553"/>
      <c r="K50" s="553"/>
    </row>
    <row r="51" spans="1:11" s="554" customFormat="1" ht="13.5">
      <c r="A51" s="553"/>
      <c r="B51" s="553"/>
      <c r="C51" s="553"/>
      <c r="D51" s="553"/>
      <c r="E51" s="553"/>
      <c r="F51" s="553"/>
      <c r="G51" s="553"/>
      <c r="H51" s="553"/>
      <c r="I51" s="553"/>
      <c r="J51" s="553"/>
      <c r="K51" s="553"/>
    </row>
    <row r="52" spans="1:11" s="554" customFormat="1" ht="13.5">
      <c r="A52" s="553"/>
      <c r="B52" s="553"/>
      <c r="C52" s="553"/>
      <c r="D52" s="553"/>
      <c r="E52" s="553"/>
      <c r="F52" s="553"/>
      <c r="G52" s="553"/>
      <c r="H52" s="553"/>
      <c r="I52" s="553"/>
      <c r="J52" s="553"/>
      <c r="K52" s="553"/>
    </row>
    <row r="53" spans="1:11" s="554" customFormat="1" ht="13.5">
      <c r="A53" s="553"/>
      <c r="B53" s="553"/>
      <c r="C53" s="553"/>
      <c r="D53" s="553"/>
      <c r="E53" s="553"/>
      <c r="F53" s="553"/>
      <c r="G53" s="553"/>
      <c r="H53" s="553"/>
      <c r="I53" s="553"/>
      <c r="J53" s="553"/>
      <c r="K53" s="553"/>
    </row>
    <row r="54" spans="1:11" s="554" customFormat="1" ht="13.5">
      <c r="A54" s="553"/>
      <c r="B54" s="553"/>
      <c r="C54" s="553"/>
      <c r="D54" s="553"/>
      <c r="E54" s="553"/>
      <c r="F54" s="553"/>
      <c r="G54" s="553"/>
      <c r="H54" s="553"/>
      <c r="I54" s="553"/>
      <c r="J54" s="553"/>
      <c r="K54" s="553"/>
    </row>
    <row r="55" spans="1:11" s="554" customFormat="1" ht="13.5">
      <c r="A55" s="553"/>
      <c r="B55" s="553"/>
      <c r="C55" s="553"/>
      <c r="D55" s="553"/>
      <c r="E55" s="553"/>
      <c r="F55" s="553"/>
      <c r="G55" s="553"/>
      <c r="H55" s="553"/>
      <c r="I55" s="553"/>
      <c r="J55" s="553"/>
      <c r="K55" s="553"/>
    </row>
    <row r="56" spans="1:11" s="554" customFormat="1" ht="13.5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</row>
    <row r="57" spans="1:11" s="554" customFormat="1" ht="13.5">
      <c r="A57" s="553"/>
      <c r="B57" s="553"/>
      <c r="C57" s="553"/>
      <c r="D57" s="553"/>
      <c r="E57" s="553"/>
      <c r="F57" s="553"/>
      <c r="G57" s="553"/>
      <c r="H57" s="553"/>
      <c r="I57" s="553"/>
      <c r="J57" s="553"/>
      <c r="K57" s="553"/>
    </row>
    <row r="58" spans="1:11" s="554" customFormat="1" ht="13.5">
      <c r="A58" s="553"/>
      <c r="B58" s="553"/>
      <c r="C58" s="553"/>
      <c r="D58" s="553"/>
      <c r="E58" s="553"/>
      <c r="F58" s="553"/>
      <c r="G58" s="553"/>
      <c r="H58" s="553"/>
      <c r="I58" s="553"/>
      <c r="J58" s="553"/>
      <c r="K58" s="553"/>
    </row>
    <row r="59" spans="1:11" s="554" customFormat="1" ht="13.5">
      <c r="A59" s="553"/>
      <c r="B59" s="553"/>
      <c r="C59" s="553"/>
      <c r="D59" s="553"/>
      <c r="E59" s="553"/>
      <c r="F59" s="553"/>
      <c r="G59" s="553"/>
      <c r="H59" s="553"/>
      <c r="I59" s="553"/>
      <c r="J59" s="553"/>
      <c r="K59" s="553"/>
    </row>
    <row r="60" spans="1:11" s="554" customFormat="1" ht="13.5">
      <c r="A60" s="553"/>
      <c r="B60" s="553"/>
      <c r="C60" s="553"/>
      <c r="D60" s="553"/>
      <c r="E60" s="553"/>
      <c r="F60" s="553"/>
      <c r="G60" s="553"/>
      <c r="H60" s="553"/>
      <c r="I60" s="553"/>
      <c r="J60" s="553"/>
      <c r="K60" s="553"/>
    </row>
    <row r="61" spans="1:11" s="554" customFormat="1" ht="13.5">
      <c r="A61" s="553"/>
      <c r="B61" s="553"/>
      <c r="C61" s="553"/>
      <c r="D61" s="553"/>
      <c r="E61" s="553"/>
      <c r="F61" s="553"/>
      <c r="G61" s="553"/>
      <c r="H61" s="553"/>
      <c r="I61" s="553"/>
      <c r="J61" s="553"/>
      <c r="K61" s="553"/>
    </row>
    <row r="62" spans="1:11" s="554" customFormat="1" ht="13.5">
      <c r="A62" s="553"/>
      <c r="B62" s="553"/>
      <c r="C62" s="553"/>
      <c r="D62" s="553"/>
      <c r="E62" s="553"/>
      <c r="F62" s="553"/>
      <c r="G62" s="553"/>
      <c r="H62" s="553"/>
      <c r="I62" s="553"/>
      <c r="J62" s="553"/>
      <c r="K62" s="553"/>
    </row>
    <row r="63" spans="1:11" s="554" customFormat="1" ht="13.5">
      <c r="A63" s="553"/>
      <c r="B63" s="553"/>
      <c r="C63" s="553"/>
      <c r="D63" s="553"/>
      <c r="E63" s="553"/>
      <c r="F63" s="553"/>
      <c r="G63" s="553"/>
      <c r="H63" s="553"/>
      <c r="I63" s="553"/>
      <c r="J63" s="553"/>
      <c r="K63" s="553"/>
    </row>
    <row r="64" spans="1:11" s="554" customFormat="1" ht="13.5">
      <c r="A64" s="553"/>
      <c r="B64" s="553"/>
      <c r="C64" s="553"/>
      <c r="D64" s="553"/>
      <c r="E64" s="553"/>
      <c r="F64" s="553"/>
      <c r="G64" s="553"/>
      <c r="H64" s="553"/>
      <c r="I64" s="553"/>
      <c r="J64" s="553"/>
      <c r="K64" s="553"/>
    </row>
    <row r="65" spans="1:11" s="554" customFormat="1" ht="13.5">
      <c r="A65" s="553"/>
      <c r="B65" s="553"/>
      <c r="C65" s="553"/>
      <c r="D65" s="553"/>
      <c r="E65" s="553"/>
      <c r="F65" s="553"/>
      <c r="G65" s="553"/>
      <c r="H65" s="553"/>
      <c r="I65" s="553"/>
      <c r="J65" s="553"/>
      <c r="K65" s="553"/>
    </row>
  </sheetData>
  <sheetProtection/>
  <mergeCells count="4">
    <mergeCell ref="A2:F2"/>
    <mergeCell ref="A4:F4"/>
    <mergeCell ref="A15:E15"/>
    <mergeCell ref="A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4"/>
  <sheetViews>
    <sheetView zoomScalePageLayoutView="0" workbookViewId="0" topLeftCell="A1">
      <selection activeCell="F14" sqref="F14"/>
    </sheetView>
  </sheetViews>
  <sheetFormatPr defaultColWidth="8.88671875" defaultRowHeight="13.5"/>
  <cols>
    <col min="1" max="1" width="8.88671875" style="13" customWidth="1"/>
    <col min="2" max="2" width="6.77734375" style="13" customWidth="1"/>
    <col min="3" max="4" width="6.88671875" style="13" customWidth="1"/>
    <col min="5" max="5" width="7.4453125" style="13" customWidth="1"/>
    <col min="6" max="8" width="7.99609375" style="13" customWidth="1"/>
    <col min="9" max="9" width="6.99609375" style="13" customWidth="1"/>
    <col min="10" max="10" width="6.5546875" style="13" customWidth="1"/>
    <col min="11" max="11" width="6.99609375" style="13" customWidth="1"/>
    <col min="12" max="21" width="7.99609375" style="13" customWidth="1"/>
    <col min="22" max="16384" width="8.88671875" style="13" customWidth="1"/>
  </cols>
  <sheetData>
    <row r="2" spans="1:16" s="3" customFormat="1" ht="21.75" customHeight="1">
      <c r="A2" s="342" t="s">
        <v>711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="3" customFormat="1" ht="9.75" customHeight="1"/>
    <row r="4" s="3" customFormat="1" ht="16.5" customHeight="1">
      <c r="A4" s="19" t="s">
        <v>371</v>
      </c>
    </row>
    <row r="5" spans="1:21" s="21" customFormat="1" ht="21" customHeight="1">
      <c r="A5" s="347" t="s">
        <v>251</v>
      </c>
      <c r="B5" s="346" t="s">
        <v>372</v>
      </c>
      <c r="C5" s="346"/>
      <c r="D5" s="346"/>
      <c r="E5" s="346"/>
      <c r="F5" s="346"/>
      <c r="G5" s="346"/>
      <c r="H5" s="346"/>
      <c r="I5" s="346"/>
      <c r="J5" s="346"/>
      <c r="K5" s="346" t="s">
        <v>373</v>
      </c>
      <c r="L5" s="346"/>
      <c r="M5" s="346"/>
      <c r="N5" s="346"/>
      <c r="O5" s="346"/>
      <c r="P5" s="346"/>
      <c r="Q5" s="346"/>
      <c r="R5" s="346"/>
      <c r="S5" s="346"/>
      <c r="T5" s="346"/>
      <c r="U5" s="345"/>
    </row>
    <row r="6" spans="1:21" s="21" customFormat="1" ht="21" customHeight="1">
      <c r="A6" s="347"/>
      <c r="B6" s="346" t="s">
        <v>271</v>
      </c>
      <c r="C6" s="346" t="s">
        <v>374</v>
      </c>
      <c r="D6" s="383" t="s">
        <v>375</v>
      </c>
      <c r="E6" s="345" t="s">
        <v>376</v>
      </c>
      <c r="F6" s="352"/>
      <c r="G6" s="398"/>
      <c r="H6" s="387" t="s">
        <v>377</v>
      </c>
      <c r="I6" s="383" t="s">
        <v>378</v>
      </c>
      <c r="J6" s="381" t="s">
        <v>379</v>
      </c>
      <c r="K6" s="381" t="s">
        <v>271</v>
      </c>
      <c r="L6" s="353"/>
      <c r="M6" s="385"/>
      <c r="N6" s="383" t="s">
        <v>374</v>
      </c>
      <c r="O6" s="383" t="s">
        <v>380</v>
      </c>
      <c r="P6" s="345" t="s">
        <v>376</v>
      </c>
      <c r="Q6" s="352"/>
      <c r="R6" s="398"/>
      <c r="S6" s="387" t="s">
        <v>377</v>
      </c>
      <c r="T6" s="383" t="s">
        <v>378</v>
      </c>
      <c r="U6" s="381" t="s">
        <v>379</v>
      </c>
    </row>
    <row r="7" spans="1:21" s="21" customFormat="1" ht="36.75" customHeight="1">
      <c r="A7" s="347"/>
      <c r="B7" s="346"/>
      <c r="C7" s="346"/>
      <c r="D7" s="384"/>
      <c r="E7" s="34" t="s">
        <v>278</v>
      </c>
      <c r="F7" s="34" t="s">
        <v>381</v>
      </c>
      <c r="G7" s="38" t="s">
        <v>382</v>
      </c>
      <c r="H7" s="388"/>
      <c r="I7" s="384"/>
      <c r="J7" s="384"/>
      <c r="K7" s="105"/>
      <c r="L7" s="34" t="s">
        <v>579</v>
      </c>
      <c r="M7" s="34" t="s">
        <v>580</v>
      </c>
      <c r="N7" s="384"/>
      <c r="O7" s="384"/>
      <c r="P7" s="34" t="s">
        <v>80</v>
      </c>
      <c r="Q7" s="34" t="s">
        <v>383</v>
      </c>
      <c r="R7" s="38" t="s">
        <v>384</v>
      </c>
      <c r="S7" s="384"/>
      <c r="T7" s="384"/>
      <c r="U7" s="382"/>
    </row>
    <row r="8" spans="1:23" s="19" customFormat="1" ht="27" customHeight="1">
      <c r="A8" s="40" t="s">
        <v>220</v>
      </c>
      <c r="B8" s="47">
        <v>59</v>
      </c>
      <c r="C8" s="47">
        <v>1</v>
      </c>
      <c r="D8" s="47">
        <v>15</v>
      </c>
      <c r="E8" s="55">
        <v>34</v>
      </c>
      <c r="F8" s="47">
        <v>31</v>
      </c>
      <c r="G8" s="47">
        <v>3</v>
      </c>
      <c r="H8" s="47">
        <v>1</v>
      </c>
      <c r="I8" s="47">
        <v>1</v>
      </c>
      <c r="J8" s="47">
        <v>7</v>
      </c>
      <c r="K8" s="47">
        <v>3186</v>
      </c>
      <c r="L8" s="55"/>
      <c r="M8" s="55"/>
      <c r="N8" s="47">
        <v>39</v>
      </c>
      <c r="O8" s="47">
        <v>1431</v>
      </c>
      <c r="P8" s="55">
        <v>1612</v>
      </c>
      <c r="Q8" s="47">
        <v>1352</v>
      </c>
      <c r="R8" s="47">
        <v>260</v>
      </c>
      <c r="S8" s="47">
        <v>15</v>
      </c>
      <c r="T8" s="47">
        <v>4</v>
      </c>
      <c r="U8" s="47">
        <v>85</v>
      </c>
      <c r="V8" s="47"/>
      <c r="W8" s="47"/>
    </row>
    <row r="9" spans="1:23" s="19" customFormat="1" ht="27" customHeight="1">
      <c r="A9" s="40" t="s">
        <v>258</v>
      </c>
      <c r="B9" s="47">
        <v>61</v>
      </c>
      <c r="C9" s="47">
        <v>1</v>
      </c>
      <c r="D9" s="47">
        <v>15</v>
      </c>
      <c r="E9" s="47">
        <v>34</v>
      </c>
      <c r="F9" s="47">
        <v>31</v>
      </c>
      <c r="G9" s="47">
        <v>3</v>
      </c>
      <c r="H9" s="47">
        <v>1</v>
      </c>
      <c r="I9" s="47">
        <v>1</v>
      </c>
      <c r="J9" s="47">
        <v>9</v>
      </c>
      <c r="K9" s="47">
        <v>3167</v>
      </c>
      <c r="L9" s="55"/>
      <c r="M9" s="55"/>
      <c r="N9" s="47">
        <v>39</v>
      </c>
      <c r="O9" s="47">
        <v>1419</v>
      </c>
      <c r="P9" s="47">
        <v>1597</v>
      </c>
      <c r="Q9" s="47">
        <v>1337</v>
      </c>
      <c r="R9" s="47">
        <v>260</v>
      </c>
      <c r="S9" s="47">
        <v>18</v>
      </c>
      <c r="T9" s="47">
        <v>5</v>
      </c>
      <c r="U9" s="47">
        <v>89</v>
      </c>
      <c r="V9" s="47"/>
      <c r="W9" s="47"/>
    </row>
    <row r="10" spans="1:23" s="19" customFormat="1" ht="27" customHeight="1">
      <c r="A10" s="40" t="s">
        <v>405</v>
      </c>
      <c r="B10" s="47">
        <v>66</v>
      </c>
      <c r="C10" s="47">
        <v>1</v>
      </c>
      <c r="D10" s="47">
        <v>15</v>
      </c>
      <c r="E10" s="47">
        <v>35</v>
      </c>
      <c r="F10" s="47">
        <v>32</v>
      </c>
      <c r="G10" s="47">
        <v>3</v>
      </c>
      <c r="H10" s="47">
        <v>1</v>
      </c>
      <c r="I10" s="47">
        <v>1</v>
      </c>
      <c r="J10" s="47">
        <v>13</v>
      </c>
      <c r="K10" s="47">
        <v>3189</v>
      </c>
      <c r="L10" s="55"/>
      <c r="M10" s="55"/>
      <c r="N10" s="47">
        <v>37</v>
      </c>
      <c r="O10" s="47">
        <v>1368</v>
      </c>
      <c r="P10" s="47">
        <v>1606</v>
      </c>
      <c r="Q10" s="47">
        <v>1347</v>
      </c>
      <c r="R10" s="47">
        <v>259</v>
      </c>
      <c r="S10" s="47">
        <v>16</v>
      </c>
      <c r="T10" s="47">
        <v>3</v>
      </c>
      <c r="U10" s="47">
        <v>159</v>
      </c>
      <c r="V10" s="47"/>
      <c r="W10" s="47"/>
    </row>
    <row r="11" spans="1:21" s="19" customFormat="1" ht="27" customHeight="1">
      <c r="A11" s="40" t="s">
        <v>431</v>
      </c>
      <c r="B11" s="47">
        <f>SUM(J11+I11+E11+C11+H11+D11)</f>
        <v>65</v>
      </c>
      <c r="C11" s="47">
        <v>1</v>
      </c>
      <c r="D11" s="47">
        <v>15</v>
      </c>
      <c r="E11" s="47">
        <f>SUM(F11:G11)</f>
        <v>34</v>
      </c>
      <c r="F11" s="47">
        <v>31</v>
      </c>
      <c r="G11" s="47">
        <v>3</v>
      </c>
      <c r="H11" s="47">
        <v>1</v>
      </c>
      <c r="I11" s="47">
        <v>1</v>
      </c>
      <c r="J11" s="47">
        <v>13</v>
      </c>
      <c r="K11" s="47">
        <f>SUM(P11+T11+U11+N11+S11+O11)</f>
        <v>3357</v>
      </c>
      <c r="L11" s="47"/>
      <c r="M11" s="47"/>
      <c r="N11" s="47">
        <v>39</v>
      </c>
      <c r="O11" s="47">
        <v>1370</v>
      </c>
      <c r="P11" s="47">
        <f>SUM(Q11:R11)</f>
        <v>1762</v>
      </c>
      <c r="Q11" s="47">
        <v>1496</v>
      </c>
      <c r="R11" s="47">
        <v>266</v>
      </c>
      <c r="S11" s="47">
        <v>20</v>
      </c>
      <c r="T11" s="47">
        <v>6</v>
      </c>
      <c r="U11" s="47">
        <v>160</v>
      </c>
    </row>
    <row r="12" spans="1:21" s="19" customFormat="1" ht="27" customHeight="1">
      <c r="A12" s="40" t="s">
        <v>443</v>
      </c>
      <c r="B12" s="52">
        <f>SUM(J12+I12+E12+C12+H12+D12)</f>
        <v>66</v>
      </c>
      <c r="C12" s="52">
        <v>1</v>
      </c>
      <c r="D12" s="52">
        <v>15</v>
      </c>
      <c r="E12" s="52">
        <f>SUM(F12:G12)</f>
        <v>35</v>
      </c>
      <c r="F12" s="52">
        <v>32</v>
      </c>
      <c r="G12" s="52">
        <v>3</v>
      </c>
      <c r="H12" s="52">
        <v>1</v>
      </c>
      <c r="I12" s="52">
        <v>1</v>
      </c>
      <c r="J12" s="52">
        <v>13</v>
      </c>
      <c r="K12" s="52">
        <f>N12+O12+P12+S12+T12+U12</f>
        <v>3361</v>
      </c>
      <c r="L12" s="47"/>
      <c r="M12" s="47"/>
      <c r="N12" s="52">
        <v>43</v>
      </c>
      <c r="O12" s="52">
        <v>1331</v>
      </c>
      <c r="P12" s="52">
        <f>SUM(Q12:R12)</f>
        <v>1788</v>
      </c>
      <c r="Q12" s="52">
        <v>1528</v>
      </c>
      <c r="R12" s="52">
        <v>260</v>
      </c>
      <c r="S12" s="52">
        <v>19</v>
      </c>
      <c r="T12" s="52">
        <v>8</v>
      </c>
      <c r="U12" s="52">
        <v>172</v>
      </c>
    </row>
    <row r="13" spans="1:21" s="19" customFormat="1" ht="27" customHeight="1">
      <c r="A13" s="250" t="s">
        <v>528</v>
      </c>
      <c r="B13" s="258">
        <f>SUM(J13+I13+E13+C13+H13+D13)</f>
        <v>67</v>
      </c>
      <c r="C13" s="258">
        <v>1</v>
      </c>
      <c r="D13" s="258">
        <v>15</v>
      </c>
      <c r="E13" s="258">
        <f>SUM(F13:G13)</f>
        <v>36</v>
      </c>
      <c r="F13" s="258">
        <v>33</v>
      </c>
      <c r="G13" s="258">
        <v>3</v>
      </c>
      <c r="H13" s="258">
        <v>1</v>
      </c>
      <c r="I13" s="258">
        <v>1</v>
      </c>
      <c r="J13" s="258">
        <v>13</v>
      </c>
      <c r="K13" s="258">
        <f>N13+O13+P13+S13+T13+U13</f>
        <v>3578</v>
      </c>
      <c r="L13" s="258">
        <v>1881</v>
      </c>
      <c r="M13" s="258">
        <v>1697</v>
      </c>
      <c r="N13" s="258">
        <v>46</v>
      </c>
      <c r="O13" s="258">
        <v>1403</v>
      </c>
      <c r="P13" s="258">
        <f>SUM(Q13:R13)</f>
        <v>1903</v>
      </c>
      <c r="Q13" s="258">
        <v>1646</v>
      </c>
      <c r="R13" s="258">
        <v>257</v>
      </c>
      <c r="S13" s="258">
        <v>14</v>
      </c>
      <c r="T13" s="258">
        <v>10</v>
      </c>
      <c r="U13" s="258">
        <v>202</v>
      </c>
    </row>
    <row r="14" s="19" customFormat="1" ht="22.5" customHeight="1">
      <c r="A14" s="19" t="s">
        <v>695</v>
      </c>
    </row>
    <row r="15" spans="1:13" s="19" customFormat="1" ht="17.25" customHeight="1">
      <c r="A15" s="19" t="s">
        <v>385</v>
      </c>
      <c r="L15" s="47"/>
      <c r="M15" s="47"/>
    </row>
    <row r="16" spans="12:13" s="19" customFormat="1" ht="13.5">
      <c r="L16" s="47"/>
      <c r="M16" s="47"/>
    </row>
    <row r="17" spans="12:13" s="19" customFormat="1" ht="13.5">
      <c r="L17" s="47"/>
      <c r="M17" s="47"/>
    </row>
    <row r="18" spans="12:13" s="19" customFormat="1" ht="13.5">
      <c r="L18" s="47"/>
      <c r="M18" s="47"/>
    </row>
    <row r="19" spans="12:13" s="19" customFormat="1" ht="13.5">
      <c r="L19" s="47"/>
      <c r="M19" s="47"/>
    </row>
    <row r="20" spans="12:13" s="19" customFormat="1" ht="13.5">
      <c r="L20" s="52"/>
      <c r="M20" s="52"/>
    </row>
    <row r="21" s="19" customFormat="1" ht="13.5"/>
    <row r="22" s="19" customFormat="1" ht="13.5"/>
    <row r="23" s="19" customFormat="1" ht="13.5"/>
    <row r="24" s="19" customFormat="1" ht="13.5"/>
    <row r="25" s="19" customFormat="1" ht="13.5"/>
    <row r="26" s="19" customFormat="1" ht="13.5"/>
    <row r="27" s="19" customFormat="1" ht="13.5"/>
    <row r="28" s="19" customFormat="1" ht="13.5"/>
    <row r="29" s="19" customFormat="1" ht="13.5"/>
    <row r="30" s="19" customFormat="1" ht="13.5"/>
    <row r="31" s="19" customFormat="1" ht="13.5"/>
    <row r="32" s="19" customFormat="1" ht="13.5"/>
    <row r="33" s="19" customFormat="1" ht="13.5"/>
    <row r="34" s="19" customFormat="1" ht="13.5"/>
    <row r="35" s="19" customFormat="1" ht="13.5"/>
    <row r="36" s="19" customFormat="1" ht="13.5"/>
    <row r="37" s="19" customFormat="1" ht="13.5"/>
    <row r="38" s="19" customFormat="1" ht="13.5"/>
    <row r="39" s="19" customFormat="1" ht="13.5"/>
    <row r="40" s="19" customFormat="1" ht="13.5"/>
    <row r="41" s="19" customFormat="1" ht="13.5"/>
    <row r="42" s="19" customFormat="1" ht="13.5"/>
    <row r="43" s="19" customFormat="1" ht="13.5"/>
    <row r="44" s="19" customFormat="1" ht="13.5"/>
    <row r="45" s="19" customFormat="1" ht="13.5"/>
    <row r="46" s="19" customFormat="1" ht="13.5"/>
    <row r="47" s="19" customFormat="1" ht="13.5"/>
    <row r="48" s="19" customFormat="1" ht="13.5"/>
    <row r="49" s="19" customFormat="1" ht="13.5"/>
    <row r="50" s="19" customFormat="1" ht="13.5"/>
    <row r="51" s="19" customFormat="1" ht="13.5"/>
    <row r="52" s="19" customFormat="1" ht="13.5"/>
    <row r="53" s="19" customFormat="1" ht="13.5"/>
    <row r="54" s="19" customFormat="1" ht="13.5"/>
    <row r="55" s="19" customFormat="1" ht="13.5"/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pans="12:13" s="3" customFormat="1" ht="13.5">
      <c r="L86" s="19"/>
      <c r="M86" s="19"/>
    </row>
    <row r="87" spans="12:13" s="3" customFormat="1" ht="13.5">
      <c r="L87" s="19"/>
      <c r="M87" s="19"/>
    </row>
    <row r="88" spans="12:13" s="3" customFormat="1" ht="13.5">
      <c r="L88" s="19"/>
      <c r="M88" s="19"/>
    </row>
    <row r="89" spans="12:13" s="3" customFormat="1" ht="13.5">
      <c r="L89" s="19"/>
      <c r="M89" s="19"/>
    </row>
    <row r="90" spans="12:13" s="3" customFormat="1" ht="13.5">
      <c r="L90" s="19"/>
      <c r="M90" s="19"/>
    </row>
    <row r="91" spans="12:13" s="3" customFormat="1" ht="13.5">
      <c r="L91" s="19"/>
      <c r="M91" s="19"/>
    </row>
    <row r="92" spans="12:13" s="3" customFormat="1" ht="13.5">
      <c r="L92" s="19"/>
      <c r="M92" s="19"/>
    </row>
    <row r="93" spans="12:13" s="3" customFormat="1" ht="13.5">
      <c r="L93" s="19"/>
      <c r="M93" s="19"/>
    </row>
    <row r="94" spans="12:13" s="3" customFormat="1" ht="13.5">
      <c r="L94" s="19"/>
      <c r="M94" s="19"/>
    </row>
    <row r="95" spans="12:13" s="3" customFormat="1" ht="13.5">
      <c r="L95" s="19"/>
      <c r="M95" s="19"/>
    </row>
    <row r="96" spans="12:13" s="3" customFormat="1" ht="13.5">
      <c r="L96" s="19"/>
      <c r="M96" s="19"/>
    </row>
    <row r="97" spans="12:13" s="3" customFormat="1" ht="13.5">
      <c r="L97" s="19"/>
      <c r="M97" s="19"/>
    </row>
    <row r="98" spans="12:13" s="3" customFormat="1" ht="13.5">
      <c r="L98" s="19"/>
      <c r="M98" s="19"/>
    </row>
    <row r="99" spans="12:13" s="3" customFormat="1" ht="13.5">
      <c r="L99" s="19"/>
      <c r="M99" s="19"/>
    </row>
    <row r="100" spans="12:13" s="3" customFormat="1" ht="13.5">
      <c r="L100" s="19"/>
      <c r="M100" s="19"/>
    </row>
    <row r="101" spans="12:13" s="3" customFormat="1" ht="13.5">
      <c r="L101" s="19"/>
      <c r="M101" s="19"/>
    </row>
    <row r="102" spans="12:13" s="3" customFormat="1" ht="13.5">
      <c r="L102" s="19"/>
      <c r="M102" s="19"/>
    </row>
    <row r="103" spans="12:13" s="3" customFormat="1" ht="13.5">
      <c r="L103" s="19"/>
      <c r="M103" s="19"/>
    </row>
    <row r="104" spans="12:13" s="3" customFormat="1" ht="13.5">
      <c r="L104" s="19"/>
      <c r="M104" s="19"/>
    </row>
    <row r="105" spans="12:13" s="3" customFormat="1" ht="13.5">
      <c r="L105" s="19"/>
      <c r="M105" s="19"/>
    </row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pans="12:13" ht="13.5">
      <c r="L115" s="3"/>
      <c r="M115" s="3"/>
    </row>
    <row r="116" spans="12:13" ht="13.5">
      <c r="L116" s="3"/>
      <c r="M116" s="3"/>
    </row>
    <row r="117" spans="12:13" ht="13.5">
      <c r="L117" s="3"/>
      <c r="M117" s="3"/>
    </row>
    <row r="118" spans="12:13" ht="13.5">
      <c r="L118" s="3"/>
      <c r="M118" s="3"/>
    </row>
    <row r="119" spans="12:13" ht="13.5">
      <c r="L119" s="3"/>
      <c r="M119" s="3"/>
    </row>
    <row r="120" spans="12:13" ht="13.5">
      <c r="L120" s="3"/>
      <c r="M120" s="3"/>
    </row>
    <row r="121" spans="12:13" ht="13.5">
      <c r="L121" s="3"/>
      <c r="M121" s="3"/>
    </row>
    <row r="122" spans="12:13" ht="13.5">
      <c r="L122" s="3"/>
      <c r="M122" s="3"/>
    </row>
    <row r="123" spans="12:13" ht="13.5">
      <c r="L123" s="3"/>
      <c r="M123" s="3"/>
    </row>
    <row r="124" spans="12:13" ht="13.5">
      <c r="L124" s="3"/>
      <c r="M124" s="3"/>
    </row>
    <row r="125" spans="12:13" ht="13.5">
      <c r="L125" s="3"/>
      <c r="M125" s="3"/>
    </row>
    <row r="126" spans="12:13" ht="13.5">
      <c r="L126" s="3"/>
      <c r="M126" s="3"/>
    </row>
    <row r="127" spans="12:13" ht="13.5">
      <c r="L127" s="3"/>
      <c r="M127" s="3"/>
    </row>
    <row r="128" spans="12:13" ht="13.5">
      <c r="L128" s="3"/>
      <c r="M128" s="3"/>
    </row>
    <row r="129" spans="12:13" ht="13.5">
      <c r="L129" s="3"/>
      <c r="M129" s="3"/>
    </row>
    <row r="130" spans="12:13" ht="13.5">
      <c r="L130" s="3"/>
      <c r="M130" s="3"/>
    </row>
    <row r="131" spans="12:13" ht="13.5">
      <c r="L131" s="3"/>
      <c r="M131" s="3"/>
    </row>
    <row r="132" spans="12:13" ht="13.5">
      <c r="L132" s="3"/>
      <c r="M132" s="3"/>
    </row>
    <row r="133" spans="12:13" ht="13.5">
      <c r="L133" s="3"/>
      <c r="M133" s="3"/>
    </row>
    <row r="134" spans="12:13" ht="13.5">
      <c r="L134" s="3"/>
      <c r="M134" s="3"/>
    </row>
  </sheetData>
  <sheetProtection/>
  <mergeCells count="18">
    <mergeCell ref="T6:T7"/>
    <mergeCell ref="U6:U7"/>
    <mergeCell ref="J6:J7"/>
    <mergeCell ref="N6:N7"/>
    <mergeCell ref="O6:O7"/>
    <mergeCell ref="P6:R6"/>
    <mergeCell ref="S6:S7"/>
    <mergeCell ref="K6:M6"/>
    <mergeCell ref="A2:P2"/>
    <mergeCell ref="A5:A7"/>
    <mergeCell ref="B5:J5"/>
    <mergeCell ref="K5:U5"/>
    <mergeCell ref="B6:B7"/>
    <mergeCell ref="C6:C7"/>
    <mergeCell ref="D6:D7"/>
    <mergeCell ref="E6:G6"/>
    <mergeCell ref="H6:H7"/>
    <mergeCell ref="I6:I7"/>
  </mergeCells>
  <printOptions/>
  <pageMargins left="0.4330708661417323" right="0.15748031496062992" top="0.5905511811023623" bottom="0.6692913385826772" header="0.4330708661417323" footer="0.5118110236220472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0"/>
  <sheetViews>
    <sheetView zoomScalePageLayoutView="0" workbookViewId="0" topLeftCell="A1">
      <selection activeCell="D35" sqref="D35"/>
    </sheetView>
  </sheetViews>
  <sheetFormatPr defaultColWidth="8.88671875" defaultRowHeight="13.5"/>
  <cols>
    <col min="1" max="1" width="10.3359375" style="13" customWidth="1"/>
    <col min="2" max="2" width="10.77734375" style="13" customWidth="1"/>
    <col min="3" max="4" width="9.10546875" style="13" customWidth="1"/>
    <col min="5" max="15" width="10.77734375" style="13" customWidth="1"/>
    <col min="16" max="16384" width="8.88671875" style="13" customWidth="1"/>
  </cols>
  <sheetData>
    <row r="2" spans="1:45" s="15" customFormat="1" ht="21" customHeight="1">
      <c r="A2" s="342" t="s">
        <v>511</v>
      </c>
      <c r="B2" s="342"/>
      <c r="C2" s="342"/>
      <c r="D2" s="342"/>
      <c r="E2" s="342"/>
      <c r="F2" s="342"/>
      <c r="G2" s="342"/>
      <c r="H2" s="13"/>
      <c r="I2" s="13"/>
      <c r="J2" s="13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3:56" s="15" customFormat="1" ht="11.25" customHeight="1">
      <c r="C3" s="19"/>
      <c r="D3" s="19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9" s="17" customFormat="1" ht="19.5" customHeight="1">
      <c r="A4" s="32" t="s">
        <v>9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48" s="17" customFormat="1" ht="24.75" customHeight="1">
      <c r="A5" s="347" t="s">
        <v>461</v>
      </c>
      <c r="B5" s="346" t="s">
        <v>10</v>
      </c>
      <c r="C5" s="34"/>
      <c r="D5" s="34"/>
      <c r="E5" s="346" t="s">
        <v>462</v>
      </c>
      <c r="F5" s="346"/>
      <c r="G5" s="346" t="s">
        <v>11</v>
      </c>
      <c r="H5" s="346" t="s">
        <v>12</v>
      </c>
      <c r="I5" s="345" t="s">
        <v>463</v>
      </c>
      <c r="J5" s="346" t="s">
        <v>13</v>
      </c>
      <c r="K5" s="346" t="s">
        <v>14</v>
      </c>
      <c r="L5" s="346" t="s">
        <v>15</v>
      </c>
      <c r="M5" s="346" t="s">
        <v>16</v>
      </c>
      <c r="N5" s="345" t="s">
        <v>17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7" customFormat="1" ht="24" customHeight="1">
      <c r="A6" s="347"/>
      <c r="B6" s="346"/>
      <c r="C6" s="34" t="s">
        <v>640</v>
      </c>
      <c r="D6" s="34" t="s">
        <v>641</v>
      </c>
      <c r="E6" s="34" t="s">
        <v>18</v>
      </c>
      <c r="F6" s="34" t="s">
        <v>19</v>
      </c>
      <c r="G6" s="346"/>
      <c r="H6" s="346"/>
      <c r="I6" s="345"/>
      <c r="J6" s="346"/>
      <c r="K6" s="346" t="s">
        <v>0</v>
      </c>
      <c r="L6" s="346"/>
      <c r="M6" s="346"/>
      <c r="N6" s="34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83"/>
      <c r="AD6" s="20"/>
      <c r="AE6" s="20"/>
      <c r="AF6" s="20"/>
      <c r="AG6" s="20"/>
      <c r="AH6" s="20"/>
      <c r="AI6" s="21"/>
      <c r="AJ6" s="21"/>
      <c r="AK6" s="21"/>
      <c r="AL6" s="21"/>
      <c r="AM6" s="21"/>
      <c r="AN6" s="21"/>
      <c r="AO6" s="21"/>
      <c r="AP6" s="21"/>
      <c r="AQ6" s="19"/>
      <c r="AR6" s="19"/>
      <c r="AS6" s="19"/>
      <c r="AT6" s="19"/>
      <c r="AU6" s="19"/>
      <c r="AV6" s="19"/>
    </row>
    <row r="7" spans="1:48" s="17" customFormat="1" ht="21.75" customHeight="1">
      <c r="A7" s="125" t="s">
        <v>220</v>
      </c>
      <c r="B7" s="199">
        <v>3600</v>
      </c>
      <c r="C7" s="307"/>
      <c r="D7" s="307"/>
      <c r="E7" s="198">
        <v>903</v>
      </c>
      <c r="F7" s="198" t="s">
        <v>221</v>
      </c>
      <c r="G7" s="198">
        <v>72</v>
      </c>
      <c r="H7" s="198">
        <v>65</v>
      </c>
      <c r="I7" s="198">
        <v>55</v>
      </c>
      <c r="J7" s="200"/>
      <c r="K7" s="198">
        <v>1325</v>
      </c>
      <c r="L7" s="198">
        <v>583</v>
      </c>
      <c r="M7" s="198">
        <v>574</v>
      </c>
      <c r="N7" s="198">
        <v>23</v>
      </c>
      <c r="P7" s="20"/>
      <c r="Q7" s="18"/>
      <c r="R7" s="18"/>
      <c r="S7" s="18"/>
      <c r="T7" s="1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17" customFormat="1" ht="21.75" customHeight="1">
      <c r="A8" s="125" t="s">
        <v>258</v>
      </c>
      <c r="B8" s="126">
        <v>3685</v>
      </c>
      <c r="C8" s="307"/>
      <c r="D8" s="307"/>
      <c r="E8" s="64">
        <v>910</v>
      </c>
      <c r="F8" s="198" t="s">
        <v>221</v>
      </c>
      <c r="G8" s="64">
        <v>74</v>
      </c>
      <c r="H8" s="64">
        <v>61</v>
      </c>
      <c r="I8" s="64">
        <v>63</v>
      </c>
      <c r="J8" s="64">
        <v>5</v>
      </c>
      <c r="K8" s="64">
        <v>1394</v>
      </c>
      <c r="L8" s="64">
        <v>580</v>
      </c>
      <c r="M8" s="64">
        <v>575</v>
      </c>
      <c r="N8" s="64">
        <v>23</v>
      </c>
      <c r="P8" s="20"/>
      <c r="Q8" s="18"/>
      <c r="R8" s="18"/>
      <c r="S8" s="18"/>
      <c r="T8" s="1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s="17" customFormat="1" ht="21.75" customHeight="1">
      <c r="A9" s="125" t="s">
        <v>405</v>
      </c>
      <c r="B9" s="126">
        <v>3791</v>
      </c>
      <c r="C9" s="146"/>
      <c r="D9" s="146"/>
      <c r="E9" s="64">
        <v>922</v>
      </c>
      <c r="F9" s="198">
        <v>0</v>
      </c>
      <c r="G9" s="64">
        <v>75</v>
      </c>
      <c r="H9" s="64">
        <v>63</v>
      </c>
      <c r="I9" s="64">
        <v>60</v>
      </c>
      <c r="J9" s="64">
        <v>5</v>
      </c>
      <c r="K9" s="64">
        <v>1421</v>
      </c>
      <c r="L9" s="64">
        <v>615</v>
      </c>
      <c r="M9" s="64">
        <v>607</v>
      </c>
      <c r="N9" s="64">
        <v>23</v>
      </c>
      <c r="P9" s="20"/>
      <c r="Q9" s="18"/>
      <c r="R9" s="18"/>
      <c r="S9" s="18"/>
      <c r="T9" s="1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s="225" customFormat="1" ht="21.75" customHeight="1">
      <c r="A10" s="222" t="s">
        <v>427</v>
      </c>
      <c r="B10" s="223">
        <v>3881</v>
      </c>
      <c r="C10" s="148">
        <f>SUM(C12:C19)</f>
        <v>0</v>
      </c>
      <c r="D10" s="148">
        <f>SUM(D12:D19)</f>
        <v>0</v>
      </c>
      <c r="E10" s="224">
        <v>922</v>
      </c>
      <c r="F10" s="198">
        <v>0</v>
      </c>
      <c r="G10" s="224">
        <v>76</v>
      </c>
      <c r="H10" s="224">
        <v>63</v>
      </c>
      <c r="I10" s="224">
        <v>53</v>
      </c>
      <c r="J10" s="224">
        <v>0</v>
      </c>
      <c r="K10" s="224">
        <v>1447</v>
      </c>
      <c r="L10" s="224">
        <v>653</v>
      </c>
      <c r="M10" s="224">
        <v>645</v>
      </c>
      <c r="N10" s="224">
        <v>22</v>
      </c>
      <c r="P10" s="226"/>
      <c r="Q10" s="227"/>
      <c r="R10" s="227"/>
      <c r="S10" s="227"/>
      <c r="T10" s="227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s="225" customFormat="1" ht="21.75" customHeight="1">
      <c r="A11" s="222" t="s">
        <v>443</v>
      </c>
      <c r="B11" s="223">
        <v>3808</v>
      </c>
      <c r="C11" s="289"/>
      <c r="D11" s="289"/>
      <c r="E11" s="231">
        <v>949</v>
      </c>
      <c r="F11" s="231">
        <v>0</v>
      </c>
      <c r="G11" s="231">
        <v>73</v>
      </c>
      <c r="H11" s="231">
        <v>60</v>
      </c>
      <c r="I11" s="231">
        <v>65</v>
      </c>
      <c r="J11" s="231">
        <v>0</v>
      </c>
      <c r="K11" s="231">
        <v>1379</v>
      </c>
      <c r="L11" s="231">
        <v>631</v>
      </c>
      <c r="M11" s="231">
        <v>628</v>
      </c>
      <c r="N11" s="231">
        <v>23</v>
      </c>
      <c r="P11" s="226"/>
      <c r="Q11" s="227"/>
      <c r="R11" s="227"/>
      <c r="S11" s="227"/>
      <c r="T11" s="227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</row>
    <row r="12" spans="1:36" s="19" customFormat="1" ht="21" customHeight="1">
      <c r="A12" s="222" t="s">
        <v>528</v>
      </c>
      <c r="B12" s="243">
        <f>SUM(E12:N12)</f>
        <v>3819</v>
      </c>
      <c r="C12" s="287"/>
      <c r="D12" s="287"/>
      <c r="E12" s="288">
        <v>949</v>
      </c>
      <c r="F12" s="288">
        <v>0</v>
      </c>
      <c r="G12" s="288">
        <v>73</v>
      </c>
      <c r="H12" s="288">
        <v>60</v>
      </c>
      <c r="I12" s="288">
        <v>68</v>
      </c>
      <c r="J12" s="287">
        <v>1</v>
      </c>
      <c r="K12" s="288">
        <v>1379</v>
      </c>
      <c r="L12" s="288">
        <v>628</v>
      </c>
      <c r="M12" s="288">
        <v>631</v>
      </c>
      <c r="N12" s="288">
        <v>30</v>
      </c>
      <c r="R12" s="20"/>
      <c r="S12" s="18"/>
      <c r="T12" s="18"/>
      <c r="U12" s="18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48" s="225" customFormat="1" ht="8.25" customHeight="1">
      <c r="A13" s="222"/>
      <c r="B13" s="243"/>
      <c r="C13" s="287"/>
      <c r="D13" s="287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P13" s="226"/>
      <c r="Q13" s="227"/>
      <c r="R13" s="227"/>
      <c r="S13" s="227"/>
      <c r="T13" s="227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29" s="219" customFormat="1" ht="21.75" customHeight="1">
      <c r="A14" s="230" t="s">
        <v>144</v>
      </c>
      <c r="B14" s="243">
        <f aca="true" t="shared" si="0" ref="B14:B26">SUM(E14:N14)</f>
        <v>34</v>
      </c>
      <c r="C14" s="231"/>
      <c r="D14" s="231"/>
      <c r="E14" s="231">
        <v>8</v>
      </c>
      <c r="F14" s="231">
        <v>0</v>
      </c>
      <c r="G14" s="231">
        <v>7</v>
      </c>
      <c r="H14" s="231">
        <v>4</v>
      </c>
      <c r="I14" s="231">
        <v>0</v>
      </c>
      <c r="J14" s="231">
        <v>0</v>
      </c>
      <c r="K14" s="231">
        <v>0</v>
      </c>
      <c r="L14" s="231">
        <v>7</v>
      </c>
      <c r="M14" s="231">
        <v>8</v>
      </c>
      <c r="N14" s="231">
        <v>0</v>
      </c>
      <c r="O14" s="232"/>
      <c r="P14" s="220"/>
      <c r="Q14" s="232"/>
      <c r="R14" s="220"/>
      <c r="S14" s="220"/>
      <c r="T14" s="220"/>
      <c r="U14" s="220"/>
      <c r="V14" s="220"/>
      <c r="W14" s="220"/>
      <c r="X14" s="220"/>
      <c r="Y14" s="232"/>
      <c r="Z14" s="232"/>
      <c r="AA14" s="232"/>
      <c r="AB14" s="232"/>
      <c r="AC14" s="232"/>
    </row>
    <row r="15" spans="1:29" s="219" customFormat="1" ht="21.75" customHeight="1">
      <c r="A15" s="230" t="s">
        <v>183</v>
      </c>
      <c r="B15" s="243">
        <f t="shared" si="0"/>
        <v>97</v>
      </c>
      <c r="C15" s="231"/>
      <c r="D15" s="231"/>
      <c r="E15" s="231">
        <v>18</v>
      </c>
      <c r="F15" s="231">
        <v>0</v>
      </c>
      <c r="G15" s="231">
        <v>4</v>
      </c>
      <c r="H15" s="231">
        <v>5</v>
      </c>
      <c r="I15" s="231">
        <v>2</v>
      </c>
      <c r="J15" s="231">
        <v>0</v>
      </c>
      <c r="K15" s="231">
        <v>12</v>
      </c>
      <c r="L15" s="231">
        <v>28</v>
      </c>
      <c r="M15" s="231">
        <v>26</v>
      </c>
      <c r="N15" s="231">
        <v>2</v>
      </c>
      <c r="O15" s="232"/>
      <c r="P15" s="220"/>
      <c r="Q15" s="232"/>
      <c r="R15" s="220"/>
      <c r="S15" s="220"/>
      <c r="T15" s="220"/>
      <c r="U15" s="220"/>
      <c r="V15" s="232"/>
      <c r="W15" s="232"/>
      <c r="X15" s="220"/>
      <c r="Y15" s="232"/>
      <c r="Z15" s="232"/>
      <c r="AA15" s="232"/>
      <c r="AB15" s="232"/>
      <c r="AC15" s="232"/>
    </row>
    <row r="16" spans="1:29" s="219" customFormat="1" ht="21.75" customHeight="1">
      <c r="A16" s="230" t="s">
        <v>184</v>
      </c>
      <c r="B16" s="243">
        <f t="shared" si="0"/>
        <v>34</v>
      </c>
      <c r="C16" s="231"/>
      <c r="D16" s="231"/>
      <c r="E16" s="231">
        <v>9</v>
      </c>
      <c r="F16" s="231">
        <v>0</v>
      </c>
      <c r="G16" s="231">
        <v>6</v>
      </c>
      <c r="H16" s="231">
        <v>3</v>
      </c>
      <c r="I16" s="231">
        <v>0</v>
      </c>
      <c r="J16" s="231">
        <v>0</v>
      </c>
      <c r="K16" s="231">
        <v>2</v>
      </c>
      <c r="L16" s="231">
        <v>9</v>
      </c>
      <c r="M16" s="231">
        <v>5</v>
      </c>
      <c r="N16" s="231">
        <v>0</v>
      </c>
      <c r="O16" s="232"/>
      <c r="P16" s="220"/>
      <c r="Q16" s="232"/>
      <c r="R16" s="220"/>
      <c r="S16" s="220"/>
      <c r="T16" s="220"/>
      <c r="U16" s="220"/>
      <c r="V16" s="232"/>
      <c r="W16" s="232"/>
      <c r="X16" s="220"/>
      <c r="Y16" s="232"/>
      <c r="Z16" s="232"/>
      <c r="AA16" s="232"/>
      <c r="AB16" s="232"/>
      <c r="AC16" s="232"/>
    </row>
    <row r="17" spans="1:29" s="219" customFormat="1" ht="21.75" customHeight="1">
      <c r="A17" s="230" t="s">
        <v>185</v>
      </c>
      <c r="B17" s="243">
        <f t="shared" si="0"/>
        <v>27</v>
      </c>
      <c r="C17" s="231"/>
      <c r="D17" s="231"/>
      <c r="E17" s="231">
        <v>6</v>
      </c>
      <c r="F17" s="231">
        <v>0</v>
      </c>
      <c r="G17" s="231">
        <v>3</v>
      </c>
      <c r="H17" s="231">
        <v>3</v>
      </c>
      <c r="I17" s="231">
        <v>0</v>
      </c>
      <c r="J17" s="231">
        <v>0</v>
      </c>
      <c r="K17" s="231">
        <v>0</v>
      </c>
      <c r="L17" s="231">
        <v>10</v>
      </c>
      <c r="M17" s="231">
        <v>5</v>
      </c>
      <c r="N17" s="231">
        <v>0</v>
      </c>
      <c r="O17" s="232"/>
      <c r="P17" s="220"/>
      <c r="Q17" s="232"/>
      <c r="R17" s="220"/>
      <c r="S17" s="220"/>
      <c r="T17" s="220"/>
      <c r="U17" s="220"/>
      <c r="V17" s="232"/>
      <c r="W17" s="232"/>
      <c r="X17" s="220"/>
      <c r="Y17" s="232"/>
      <c r="Z17" s="232"/>
      <c r="AA17" s="232"/>
      <c r="AB17" s="232"/>
      <c r="AC17" s="232"/>
    </row>
    <row r="18" spans="1:29" s="219" customFormat="1" ht="21.75" customHeight="1">
      <c r="A18" s="230" t="s">
        <v>186</v>
      </c>
      <c r="B18" s="243">
        <f t="shared" si="0"/>
        <v>32</v>
      </c>
      <c r="C18" s="231"/>
      <c r="D18" s="231"/>
      <c r="E18" s="231">
        <v>12</v>
      </c>
      <c r="F18" s="231">
        <v>0</v>
      </c>
      <c r="G18" s="231">
        <v>1</v>
      </c>
      <c r="H18" s="231">
        <v>3</v>
      </c>
      <c r="I18" s="231">
        <v>0</v>
      </c>
      <c r="J18" s="231">
        <v>0</v>
      </c>
      <c r="K18" s="231">
        <v>6</v>
      </c>
      <c r="L18" s="231">
        <v>7</v>
      </c>
      <c r="M18" s="231">
        <v>3</v>
      </c>
      <c r="N18" s="231">
        <v>0</v>
      </c>
      <c r="O18" s="232"/>
      <c r="P18" s="220"/>
      <c r="Q18" s="232"/>
      <c r="R18" s="220"/>
      <c r="S18" s="220"/>
      <c r="T18" s="220"/>
      <c r="U18" s="220"/>
      <c r="V18" s="232"/>
      <c r="W18" s="232"/>
      <c r="X18" s="220"/>
      <c r="Y18" s="232"/>
      <c r="Z18" s="232"/>
      <c r="AA18" s="232"/>
      <c r="AB18" s="232"/>
      <c r="AC18" s="232"/>
    </row>
    <row r="19" spans="1:29" s="219" customFormat="1" ht="21.75" customHeight="1">
      <c r="A19" s="230" t="s">
        <v>187</v>
      </c>
      <c r="B19" s="243">
        <f t="shared" si="0"/>
        <v>149</v>
      </c>
      <c r="C19" s="231"/>
      <c r="D19" s="231"/>
      <c r="E19" s="231">
        <v>18</v>
      </c>
      <c r="F19" s="231">
        <v>0</v>
      </c>
      <c r="G19" s="231">
        <v>4</v>
      </c>
      <c r="H19" s="231">
        <v>10</v>
      </c>
      <c r="I19" s="231">
        <v>2</v>
      </c>
      <c r="J19" s="231">
        <v>0</v>
      </c>
      <c r="K19" s="231">
        <v>43</v>
      </c>
      <c r="L19" s="231">
        <v>38</v>
      </c>
      <c r="M19" s="231">
        <v>33</v>
      </c>
      <c r="N19" s="231">
        <v>1</v>
      </c>
      <c r="O19" s="232"/>
      <c r="P19" s="220"/>
      <c r="Q19" s="232"/>
      <c r="R19" s="220"/>
      <c r="S19" s="220"/>
      <c r="T19" s="220"/>
      <c r="U19" s="220"/>
      <c r="V19" s="232"/>
      <c r="W19" s="232"/>
      <c r="X19" s="220"/>
      <c r="Y19" s="232"/>
      <c r="Z19" s="232"/>
      <c r="AA19" s="232"/>
      <c r="AB19" s="232"/>
      <c r="AC19" s="232"/>
    </row>
    <row r="20" spans="1:29" s="219" customFormat="1" ht="21.75" customHeight="1">
      <c r="A20" s="230" t="s">
        <v>188</v>
      </c>
      <c r="B20" s="243">
        <f t="shared" si="0"/>
        <v>242</v>
      </c>
      <c r="C20" s="231"/>
      <c r="D20" s="231"/>
      <c r="E20" s="231">
        <v>28</v>
      </c>
      <c r="F20" s="231">
        <v>0</v>
      </c>
      <c r="G20" s="231">
        <v>4</v>
      </c>
      <c r="H20" s="231">
        <v>3</v>
      </c>
      <c r="I20" s="231">
        <v>4</v>
      </c>
      <c r="J20" s="231">
        <v>0</v>
      </c>
      <c r="K20" s="231">
        <v>78</v>
      </c>
      <c r="L20" s="231">
        <v>56</v>
      </c>
      <c r="M20" s="231">
        <v>68</v>
      </c>
      <c r="N20" s="231">
        <v>1</v>
      </c>
      <c r="O20" s="232"/>
      <c r="P20" s="220"/>
      <c r="Q20" s="232"/>
      <c r="R20" s="220"/>
      <c r="S20" s="220"/>
      <c r="T20" s="220"/>
      <c r="U20" s="220"/>
      <c r="V20" s="232"/>
      <c r="W20" s="232"/>
      <c r="X20" s="220"/>
      <c r="Y20" s="232"/>
      <c r="Z20" s="232"/>
      <c r="AA20" s="232"/>
      <c r="AB20" s="232"/>
      <c r="AC20" s="232"/>
    </row>
    <row r="21" spans="1:29" s="219" customFormat="1" ht="21.75" customHeight="1">
      <c r="A21" s="230" t="s">
        <v>189</v>
      </c>
      <c r="B21" s="243">
        <f t="shared" si="0"/>
        <v>1341</v>
      </c>
      <c r="C21" s="231"/>
      <c r="D21" s="231"/>
      <c r="E21" s="231">
        <v>343</v>
      </c>
      <c r="F21" s="231">
        <v>0</v>
      </c>
      <c r="G21" s="231">
        <v>8</v>
      </c>
      <c r="H21" s="231">
        <v>7</v>
      </c>
      <c r="I21" s="231">
        <v>32</v>
      </c>
      <c r="J21" s="231">
        <v>1</v>
      </c>
      <c r="K21" s="231">
        <v>632</v>
      </c>
      <c r="L21" s="231">
        <v>106</v>
      </c>
      <c r="M21" s="231">
        <v>204</v>
      </c>
      <c r="N21" s="231">
        <v>8</v>
      </c>
      <c r="O21" s="232"/>
      <c r="P21" s="220"/>
      <c r="Q21" s="232"/>
      <c r="R21" s="220"/>
      <c r="S21" s="220"/>
      <c r="T21" s="220"/>
      <c r="U21" s="220"/>
      <c r="V21" s="220"/>
      <c r="W21" s="220"/>
      <c r="X21" s="220"/>
      <c r="Y21" s="232"/>
      <c r="Z21" s="232"/>
      <c r="AA21" s="232"/>
      <c r="AB21" s="232"/>
      <c r="AC21" s="232"/>
    </row>
    <row r="22" spans="1:29" s="219" customFormat="1" ht="21.75" customHeight="1">
      <c r="A22" s="230" t="s">
        <v>190</v>
      </c>
      <c r="B22" s="243">
        <f t="shared" si="0"/>
        <v>1454</v>
      </c>
      <c r="C22" s="231"/>
      <c r="D22" s="231"/>
      <c r="E22" s="231">
        <v>439</v>
      </c>
      <c r="F22" s="231">
        <v>0</v>
      </c>
      <c r="G22" s="231">
        <v>11</v>
      </c>
      <c r="H22" s="231">
        <v>5</v>
      </c>
      <c r="I22" s="231">
        <v>25</v>
      </c>
      <c r="J22" s="231">
        <v>0</v>
      </c>
      <c r="K22" s="231">
        <v>524</v>
      </c>
      <c r="L22" s="231">
        <v>234</v>
      </c>
      <c r="M22" s="231">
        <v>201</v>
      </c>
      <c r="N22" s="231">
        <v>15</v>
      </c>
      <c r="O22" s="220"/>
      <c r="P22" s="220"/>
      <c r="Q22" s="232"/>
      <c r="R22" s="220"/>
      <c r="S22" s="220"/>
      <c r="T22" s="220"/>
      <c r="U22" s="220"/>
      <c r="V22" s="232"/>
      <c r="W22" s="232"/>
      <c r="X22" s="232"/>
      <c r="Y22" s="232"/>
      <c r="Z22" s="232"/>
      <c r="AA22" s="232"/>
      <c r="AB22" s="232"/>
      <c r="AC22" s="232"/>
    </row>
    <row r="23" spans="1:29" s="219" customFormat="1" ht="21.75" customHeight="1">
      <c r="A23" s="230" t="s">
        <v>191</v>
      </c>
      <c r="B23" s="243">
        <f t="shared" si="0"/>
        <v>44</v>
      </c>
      <c r="C23" s="231"/>
      <c r="D23" s="231"/>
      <c r="E23" s="231">
        <v>7</v>
      </c>
      <c r="F23" s="231">
        <v>0</v>
      </c>
      <c r="G23" s="231">
        <v>5</v>
      </c>
      <c r="H23" s="231">
        <v>2</v>
      </c>
      <c r="I23" s="231">
        <v>1</v>
      </c>
      <c r="J23" s="231">
        <v>0</v>
      </c>
      <c r="K23" s="231">
        <v>6</v>
      </c>
      <c r="L23" s="231">
        <v>10</v>
      </c>
      <c r="M23" s="231">
        <v>13</v>
      </c>
      <c r="N23" s="231">
        <v>0</v>
      </c>
      <c r="O23" s="220"/>
      <c r="P23" s="220"/>
      <c r="Q23" s="232"/>
      <c r="R23" s="220"/>
      <c r="S23" s="232"/>
      <c r="T23" s="232"/>
      <c r="U23" s="232"/>
      <c r="V23" s="220"/>
      <c r="W23" s="220"/>
      <c r="X23" s="232"/>
      <c r="Y23" s="232"/>
      <c r="Z23" s="232"/>
      <c r="AA23" s="232"/>
      <c r="AB23" s="232"/>
      <c r="AC23" s="232"/>
    </row>
    <row r="24" spans="1:29" s="219" customFormat="1" ht="21.75" customHeight="1">
      <c r="A24" s="230" t="s">
        <v>192</v>
      </c>
      <c r="B24" s="243">
        <f t="shared" si="0"/>
        <v>54</v>
      </c>
      <c r="C24" s="231"/>
      <c r="D24" s="231"/>
      <c r="E24" s="231">
        <v>12</v>
      </c>
      <c r="F24" s="231">
        <v>0</v>
      </c>
      <c r="G24" s="231">
        <v>9</v>
      </c>
      <c r="H24" s="231">
        <v>4</v>
      </c>
      <c r="I24" s="231">
        <v>0</v>
      </c>
      <c r="J24" s="231">
        <v>0</v>
      </c>
      <c r="K24" s="231">
        <v>2</v>
      </c>
      <c r="L24" s="231">
        <v>9</v>
      </c>
      <c r="M24" s="231">
        <v>18</v>
      </c>
      <c r="N24" s="231">
        <v>0</v>
      </c>
      <c r="O24" s="232"/>
      <c r="P24" s="220"/>
      <c r="Q24" s="232"/>
      <c r="R24" s="220"/>
      <c r="S24" s="220"/>
      <c r="T24" s="220"/>
      <c r="U24" s="220"/>
      <c r="V24" s="232"/>
      <c r="W24" s="232"/>
      <c r="X24" s="232"/>
      <c r="Y24" s="232"/>
      <c r="Z24" s="232"/>
      <c r="AA24" s="232"/>
      <c r="AB24" s="232"/>
      <c r="AC24" s="232"/>
    </row>
    <row r="25" spans="1:29" s="219" customFormat="1" ht="21.75" customHeight="1">
      <c r="A25" s="230" t="s">
        <v>193</v>
      </c>
      <c r="B25" s="243">
        <f t="shared" si="0"/>
        <v>157</v>
      </c>
      <c r="C25" s="231"/>
      <c r="D25" s="231"/>
      <c r="E25" s="231">
        <v>25</v>
      </c>
      <c r="F25" s="231">
        <v>0</v>
      </c>
      <c r="G25" s="231">
        <v>5</v>
      </c>
      <c r="H25" s="231">
        <v>3</v>
      </c>
      <c r="I25" s="231">
        <v>1</v>
      </c>
      <c r="J25" s="231">
        <v>0</v>
      </c>
      <c r="K25" s="231">
        <v>49</v>
      </c>
      <c r="L25" s="231">
        <v>43</v>
      </c>
      <c r="M25" s="231">
        <v>29</v>
      </c>
      <c r="N25" s="231">
        <v>2</v>
      </c>
      <c r="O25" s="232"/>
      <c r="P25" s="220"/>
      <c r="Q25" s="232"/>
      <c r="R25" s="220"/>
      <c r="S25" s="220"/>
      <c r="T25" s="220"/>
      <c r="U25" s="220"/>
      <c r="V25" s="220"/>
      <c r="W25" s="220"/>
      <c r="X25" s="220"/>
      <c r="Y25" s="220"/>
      <c r="Z25" s="232"/>
      <c r="AA25" s="232"/>
      <c r="AB25" s="232"/>
      <c r="AC25" s="232"/>
    </row>
    <row r="26" spans="1:29" s="234" customFormat="1" ht="21.75" customHeight="1">
      <c r="A26" s="233" t="s">
        <v>194</v>
      </c>
      <c r="B26" s="279">
        <f t="shared" si="0"/>
        <v>154</v>
      </c>
      <c r="C26" s="256"/>
      <c r="D26" s="256"/>
      <c r="E26" s="256">
        <v>24</v>
      </c>
      <c r="F26" s="256">
        <v>0</v>
      </c>
      <c r="G26" s="256">
        <v>6</v>
      </c>
      <c r="H26" s="256">
        <v>8</v>
      </c>
      <c r="I26" s="256">
        <v>1</v>
      </c>
      <c r="J26" s="256">
        <v>0</v>
      </c>
      <c r="K26" s="256">
        <v>25</v>
      </c>
      <c r="L26" s="256">
        <v>71</v>
      </c>
      <c r="M26" s="256">
        <v>18</v>
      </c>
      <c r="N26" s="256">
        <v>1</v>
      </c>
      <c r="O26" s="232"/>
      <c r="P26" s="220"/>
      <c r="Q26" s="232"/>
      <c r="R26" s="220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1:29" s="53" customFormat="1" ht="13.5">
      <c r="A27" s="344" t="s">
        <v>147</v>
      </c>
      <c r="B27" s="344"/>
      <c r="C27" s="13"/>
      <c r="D27" s="13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14" ht="13.5">
      <c r="A28" s="42" t="s">
        <v>325</v>
      </c>
      <c r="B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30" spans="2:14" ht="14.25">
      <c r="B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</sheetData>
  <sheetProtection/>
  <mergeCells count="13">
    <mergeCell ref="N5:N6"/>
    <mergeCell ref="A2:G2"/>
    <mergeCell ref="A5:A6"/>
    <mergeCell ref="B5:B6"/>
    <mergeCell ref="E5:F5"/>
    <mergeCell ref="G5:G6"/>
    <mergeCell ref="H5:H6"/>
    <mergeCell ref="A27:B27"/>
    <mergeCell ref="I5:I6"/>
    <mergeCell ref="J5:J6"/>
    <mergeCell ref="K5:K6"/>
    <mergeCell ref="L5:L6"/>
    <mergeCell ref="M5:M6"/>
  </mergeCells>
  <printOptions/>
  <pageMargins left="0.58" right="0.31" top="0.63" bottom="0.37" header="0.5" footer="0.25"/>
  <pageSetup horizontalDpi="300" verticalDpi="3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H25"/>
  <sheetViews>
    <sheetView zoomScalePageLayoutView="0" workbookViewId="0" topLeftCell="A1">
      <selection activeCell="H25" sqref="H25"/>
    </sheetView>
  </sheetViews>
  <sheetFormatPr defaultColWidth="8.88671875" defaultRowHeight="13.5"/>
  <cols>
    <col min="1" max="1" width="9.4453125" style="13" customWidth="1"/>
    <col min="2" max="2" width="10.77734375" style="13" customWidth="1"/>
    <col min="3" max="3" width="10.4453125" style="13" customWidth="1"/>
    <col min="4" max="4" width="10.10546875" style="13" customWidth="1"/>
    <col min="5" max="7" width="10.77734375" style="13" customWidth="1"/>
    <col min="8" max="11" width="11.21484375" style="13" customWidth="1"/>
    <col min="12" max="16384" width="8.88671875" style="13" customWidth="1"/>
  </cols>
  <sheetData>
    <row r="2" spans="1:8" ht="24" customHeight="1">
      <c r="A2" s="390" t="s">
        <v>712</v>
      </c>
      <c r="B2" s="390"/>
      <c r="C2" s="390"/>
      <c r="D2" s="390"/>
      <c r="E2" s="390"/>
      <c r="F2" s="27"/>
      <c r="G2" s="27"/>
      <c r="H2" s="27"/>
    </row>
    <row r="3" spans="1:8" ht="13.5">
      <c r="A3" s="53" t="s">
        <v>0</v>
      </c>
      <c r="B3" s="27"/>
      <c r="C3" s="27"/>
      <c r="D3" s="27"/>
      <c r="E3" s="27"/>
      <c r="F3" s="27"/>
      <c r="G3" s="27"/>
      <c r="H3" s="27"/>
    </row>
    <row r="4" spans="1:8" s="19" customFormat="1" ht="20.25" customHeight="1">
      <c r="A4" s="32" t="s">
        <v>119</v>
      </c>
      <c r="B4" s="33"/>
      <c r="C4" s="33"/>
      <c r="D4" s="33"/>
      <c r="E4" s="33"/>
      <c r="F4" s="33"/>
      <c r="G4" s="33"/>
      <c r="H4" s="33"/>
    </row>
    <row r="5" spans="1:19" s="19" customFormat="1" ht="30.75" customHeight="1">
      <c r="A5" s="395" t="s">
        <v>146</v>
      </c>
      <c r="B5" s="381" t="s">
        <v>631</v>
      </c>
      <c r="C5" s="352"/>
      <c r="D5" s="398"/>
      <c r="E5" s="423" t="s">
        <v>632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5"/>
      <c r="Q5" s="303"/>
      <c r="R5" s="303"/>
      <c r="S5" s="303"/>
    </row>
    <row r="6" spans="1:19" s="19" customFormat="1" ht="30.75" customHeight="1">
      <c r="A6" s="395"/>
      <c r="B6" s="283"/>
      <c r="C6" s="383" t="s">
        <v>579</v>
      </c>
      <c r="D6" s="383" t="s">
        <v>580</v>
      </c>
      <c r="E6" s="304"/>
      <c r="F6" s="382" t="s">
        <v>633</v>
      </c>
      <c r="G6" s="386"/>
      <c r="H6" s="382" t="s">
        <v>634</v>
      </c>
      <c r="I6" s="386"/>
      <c r="J6" s="397" t="s">
        <v>635</v>
      </c>
      <c r="K6" s="396"/>
      <c r="L6" s="382" t="s">
        <v>636</v>
      </c>
      <c r="M6" s="386"/>
      <c r="N6" s="382" t="s">
        <v>637</v>
      </c>
      <c r="O6" s="386"/>
      <c r="P6" s="382" t="s">
        <v>638</v>
      </c>
      <c r="Q6" s="386"/>
      <c r="R6" s="382" t="s">
        <v>639</v>
      </c>
      <c r="S6" s="391"/>
    </row>
    <row r="7" spans="1:19" s="19" customFormat="1" ht="30.75" customHeight="1">
      <c r="A7" s="396"/>
      <c r="B7" s="282"/>
      <c r="C7" s="384"/>
      <c r="D7" s="384"/>
      <c r="E7" s="97"/>
      <c r="F7" s="34" t="s">
        <v>579</v>
      </c>
      <c r="G7" s="34" t="s">
        <v>580</v>
      </c>
      <c r="H7" s="34" t="s">
        <v>579</v>
      </c>
      <c r="I7" s="34" t="s">
        <v>580</v>
      </c>
      <c r="J7" s="34" t="s">
        <v>579</v>
      </c>
      <c r="K7" s="34" t="s">
        <v>580</v>
      </c>
      <c r="L7" s="34" t="s">
        <v>579</v>
      </c>
      <c r="M7" s="34" t="s">
        <v>580</v>
      </c>
      <c r="N7" s="34" t="s">
        <v>579</v>
      </c>
      <c r="O7" s="34" t="s">
        <v>580</v>
      </c>
      <c r="P7" s="34" t="s">
        <v>579</v>
      </c>
      <c r="Q7" s="34" t="s">
        <v>580</v>
      </c>
      <c r="R7" s="34" t="s">
        <v>579</v>
      </c>
      <c r="S7" s="35" t="s">
        <v>580</v>
      </c>
    </row>
    <row r="8" spans="1:29" s="19" customFormat="1" ht="33" customHeight="1">
      <c r="A8" s="176" t="s">
        <v>220</v>
      </c>
      <c r="B8" s="120">
        <v>10006</v>
      </c>
      <c r="C8" s="52">
        <v>3511</v>
      </c>
      <c r="D8" s="52">
        <v>6495</v>
      </c>
      <c r="E8" s="52">
        <v>10006</v>
      </c>
      <c r="F8" s="52"/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s="18" customFormat="1" ht="33" customHeight="1">
      <c r="A9" s="176" t="s">
        <v>258</v>
      </c>
      <c r="B9" s="52">
        <v>15100</v>
      </c>
      <c r="C9" s="52">
        <v>5284</v>
      </c>
      <c r="D9" s="52">
        <v>9816</v>
      </c>
      <c r="E9" s="52">
        <v>15100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s="18" customFormat="1" ht="33" customHeight="1">
      <c r="A10" s="176" t="s">
        <v>405</v>
      </c>
      <c r="B10" s="52">
        <v>21723</v>
      </c>
      <c r="C10" s="52">
        <v>8202</v>
      </c>
      <c r="D10" s="52">
        <v>13521</v>
      </c>
      <c r="E10" s="52">
        <v>21723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s="18" customFormat="1" ht="33" customHeight="1">
      <c r="A11" s="176" t="s">
        <v>431</v>
      </c>
      <c r="B11" s="52">
        <v>25388</v>
      </c>
      <c r="C11" s="52">
        <v>9808</v>
      </c>
      <c r="D11" s="52">
        <v>15580</v>
      </c>
      <c r="E11" s="52">
        <v>25388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s="18" customFormat="1" ht="33" customHeight="1">
      <c r="A12" s="176" t="s">
        <v>443</v>
      </c>
      <c r="B12" s="52">
        <f>C12+D12</f>
        <v>29161</v>
      </c>
      <c r="C12" s="52">
        <v>11799</v>
      </c>
      <c r="D12" s="52">
        <v>17362</v>
      </c>
      <c r="E12" s="52">
        <f>SUM(F12:K12)</f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34" s="19" customFormat="1" ht="27" customHeight="1">
      <c r="A13" s="97" t="s">
        <v>528</v>
      </c>
      <c r="B13" s="258">
        <f>C13+D13</f>
        <v>32805</v>
      </c>
      <c r="C13" s="258">
        <f>F13+H13+J13+L13+N13+P13+R13</f>
        <v>13247</v>
      </c>
      <c r="D13" s="258">
        <f>G13+I13+K13+M13+O13+Q13+S13</f>
        <v>19558</v>
      </c>
      <c r="E13" s="258">
        <f>SUM(F13:S13)</f>
        <v>32805</v>
      </c>
      <c r="F13" s="258">
        <v>4749</v>
      </c>
      <c r="G13" s="258">
        <v>3649</v>
      </c>
      <c r="H13" s="258">
        <v>2477</v>
      </c>
      <c r="I13" s="258">
        <v>4578</v>
      </c>
      <c r="J13" s="258">
        <v>1145</v>
      </c>
      <c r="K13" s="258">
        <v>1928</v>
      </c>
      <c r="L13" s="258">
        <v>1527</v>
      </c>
      <c r="M13" s="258">
        <v>3558</v>
      </c>
      <c r="N13" s="258">
        <v>1861</v>
      </c>
      <c r="O13" s="258">
        <v>3405</v>
      </c>
      <c r="P13" s="258">
        <v>920</v>
      </c>
      <c r="Q13" s="258">
        <v>1725</v>
      </c>
      <c r="R13" s="258">
        <v>568</v>
      </c>
      <c r="S13" s="258">
        <v>715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29" s="19" customFormat="1" ht="16.5" customHeight="1">
      <c r="A14" s="144" t="s">
        <v>361</v>
      </c>
      <c r="B14" s="56"/>
      <c r="C14" s="47"/>
      <c r="D14" s="47"/>
      <c r="E14" s="5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8" s="3" customFormat="1" ht="18" customHeight="1">
      <c r="A15" s="26" t="s">
        <v>362</v>
      </c>
      <c r="B15" s="26"/>
      <c r="C15" s="26"/>
      <c r="D15" s="26"/>
      <c r="E15" s="117"/>
      <c r="F15" s="26"/>
      <c r="G15" s="26"/>
      <c r="H15" s="26"/>
    </row>
    <row r="16" spans="1:8" ht="13.5" customHeight="1">
      <c r="A16" s="27"/>
      <c r="B16" s="27"/>
      <c r="C16" s="27"/>
      <c r="D16" s="27"/>
      <c r="E16" s="151"/>
      <c r="F16" s="27"/>
      <c r="G16" s="27"/>
      <c r="H16" s="27"/>
    </row>
    <row r="17" spans="1:8" ht="13.5">
      <c r="A17" s="27"/>
      <c r="B17" s="27"/>
      <c r="C17" s="27"/>
      <c r="D17" s="27"/>
      <c r="E17" s="151"/>
      <c r="F17" s="27"/>
      <c r="G17" s="27"/>
      <c r="H17" s="27"/>
    </row>
    <row r="18" spans="1:8" ht="13.5">
      <c r="A18" s="27"/>
      <c r="B18" s="27"/>
      <c r="C18" s="27"/>
      <c r="D18" s="27"/>
      <c r="E18" s="151"/>
      <c r="F18" s="27"/>
      <c r="G18" s="27"/>
      <c r="H18" s="27"/>
    </row>
    <row r="19" spans="1:8" ht="13.5">
      <c r="A19" s="27"/>
      <c r="B19" s="27"/>
      <c r="C19" s="27"/>
      <c r="D19" s="27"/>
      <c r="E19" s="151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27"/>
      <c r="B21" s="27"/>
      <c r="C21" s="27"/>
      <c r="D21" s="27"/>
      <c r="E21" s="27"/>
      <c r="F21" s="27"/>
      <c r="G21" s="27"/>
      <c r="H21" s="27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13">
    <mergeCell ref="R6:S6"/>
    <mergeCell ref="F6:G6"/>
    <mergeCell ref="H6:I6"/>
    <mergeCell ref="J6:K6"/>
    <mergeCell ref="L6:M6"/>
    <mergeCell ref="N6:O6"/>
    <mergeCell ref="P6:Q6"/>
    <mergeCell ref="A2:E2"/>
    <mergeCell ref="B5:D5"/>
    <mergeCell ref="A5:A7"/>
    <mergeCell ref="E5:P5"/>
    <mergeCell ref="C6:C7"/>
    <mergeCell ref="D6:D7"/>
  </mergeCells>
  <printOptions/>
  <pageMargins left="0.75" right="0.75" top="1" bottom="0.6" header="0.5" footer="0.5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F31" sqref="F31"/>
    </sheetView>
  </sheetViews>
  <sheetFormatPr defaultColWidth="8.88671875" defaultRowHeight="13.5"/>
  <cols>
    <col min="1" max="1" width="6.77734375" style="13" customWidth="1"/>
    <col min="2" max="2" width="4.77734375" style="13" customWidth="1"/>
    <col min="3" max="3" width="5.99609375" style="13" customWidth="1"/>
    <col min="4" max="4" width="6.4453125" style="13" customWidth="1"/>
    <col min="5" max="5" width="6.77734375" style="13" customWidth="1"/>
    <col min="6" max="6" width="4.5546875" style="13" customWidth="1"/>
    <col min="7" max="7" width="5.99609375" style="13" customWidth="1"/>
    <col min="8" max="8" width="6.10546875" style="13" customWidth="1"/>
    <col min="9" max="9" width="6.88671875" style="13" customWidth="1"/>
    <col min="10" max="10" width="4.6640625" style="13" customWidth="1"/>
    <col min="11" max="11" width="5.3359375" style="13" customWidth="1"/>
    <col min="12" max="12" width="6.10546875" style="13" customWidth="1"/>
    <col min="13" max="13" width="6.77734375" style="13" customWidth="1"/>
    <col min="14" max="17" width="4.77734375" style="13" customWidth="1"/>
    <col min="18" max="18" width="4.4453125" style="13" customWidth="1"/>
    <col min="19" max="19" width="4.3359375" style="13" customWidth="1"/>
    <col min="20" max="21" width="4.88671875" style="13" customWidth="1"/>
    <col min="22" max="22" width="6.21484375" style="13" customWidth="1"/>
    <col min="23" max="23" width="6.4453125" style="13" customWidth="1"/>
    <col min="24" max="24" width="5.6640625" style="13" customWidth="1"/>
    <col min="25" max="25" width="4.99609375" style="13" customWidth="1"/>
    <col min="26" max="26" width="5.3359375" style="13" customWidth="1"/>
    <col min="27" max="27" width="4.77734375" style="13" customWidth="1"/>
    <col min="28" max="28" width="4.3359375" style="13" customWidth="1"/>
    <col min="29" max="16384" width="8.88671875" style="13" customWidth="1"/>
  </cols>
  <sheetData>
    <row r="1" spans="2:8" ht="18" customHeight="1">
      <c r="B1" s="53"/>
      <c r="C1" s="433" t="s">
        <v>713</v>
      </c>
      <c r="D1" s="433"/>
      <c r="E1" s="433"/>
      <c r="F1" s="433"/>
      <c r="G1" s="433"/>
      <c r="H1" s="433"/>
    </row>
    <row r="2" ht="20.25" customHeight="1">
      <c r="A2" s="13" t="s">
        <v>601</v>
      </c>
    </row>
    <row r="3" s="295" customFormat="1" ht="16.5" customHeight="1">
      <c r="A3" s="294" t="s">
        <v>602</v>
      </c>
    </row>
    <row r="4" spans="1:28" s="297" customFormat="1" ht="19.5" customHeight="1">
      <c r="A4" s="426" t="s">
        <v>603</v>
      </c>
      <c r="B4" s="429" t="s">
        <v>604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 t="s">
        <v>605</v>
      </c>
      <c r="O4" s="429"/>
      <c r="P4" s="429"/>
      <c r="Q4" s="429"/>
      <c r="R4" s="429"/>
      <c r="S4" s="429"/>
      <c r="T4" s="429" t="s">
        <v>606</v>
      </c>
      <c r="U4" s="429"/>
      <c r="V4" s="429"/>
      <c r="W4" s="429"/>
      <c r="X4" s="429"/>
      <c r="Y4" s="429"/>
      <c r="Z4" s="429"/>
      <c r="AA4" s="429"/>
      <c r="AB4" s="430"/>
    </row>
    <row r="5" spans="1:28" s="297" customFormat="1" ht="19.5" customHeight="1">
      <c r="A5" s="427"/>
      <c r="B5" s="429" t="s">
        <v>79</v>
      </c>
      <c r="C5" s="429"/>
      <c r="D5" s="429"/>
      <c r="E5" s="429"/>
      <c r="F5" s="429" t="s">
        <v>607</v>
      </c>
      <c r="G5" s="429"/>
      <c r="H5" s="429"/>
      <c r="I5" s="429"/>
      <c r="J5" s="429" t="s">
        <v>608</v>
      </c>
      <c r="K5" s="429"/>
      <c r="L5" s="429"/>
      <c r="M5" s="429"/>
      <c r="N5" s="429" t="s">
        <v>79</v>
      </c>
      <c r="O5" s="429"/>
      <c r="P5" s="429" t="s">
        <v>609</v>
      </c>
      <c r="Q5" s="429"/>
      <c r="R5" s="429" t="s">
        <v>610</v>
      </c>
      <c r="S5" s="429" t="s">
        <v>611</v>
      </c>
      <c r="T5" s="429" t="s">
        <v>612</v>
      </c>
      <c r="U5" s="429"/>
      <c r="V5" s="429"/>
      <c r="W5" s="429" t="s">
        <v>613</v>
      </c>
      <c r="X5" s="429"/>
      <c r="Y5" s="429"/>
      <c r="Z5" s="429" t="s">
        <v>614</v>
      </c>
      <c r="AA5" s="429"/>
      <c r="AB5" s="430"/>
    </row>
    <row r="6" spans="1:28" s="297" customFormat="1" ht="19.5" customHeight="1">
      <c r="A6" s="427"/>
      <c r="B6" s="431" t="s">
        <v>615</v>
      </c>
      <c r="C6" s="429" t="s">
        <v>616</v>
      </c>
      <c r="D6" s="429"/>
      <c r="E6" s="432" t="s">
        <v>617</v>
      </c>
      <c r="F6" s="429" t="s">
        <v>615</v>
      </c>
      <c r="G6" s="429" t="s">
        <v>616</v>
      </c>
      <c r="H6" s="429"/>
      <c r="I6" s="432" t="s">
        <v>618</v>
      </c>
      <c r="J6" s="429" t="s">
        <v>615</v>
      </c>
      <c r="K6" s="429" t="s">
        <v>616</v>
      </c>
      <c r="L6" s="429"/>
      <c r="M6" s="432" t="s">
        <v>617</v>
      </c>
      <c r="N6" s="429" t="s">
        <v>615</v>
      </c>
      <c r="O6" s="429" t="s">
        <v>619</v>
      </c>
      <c r="P6" s="429" t="s">
        <v>615</v>
      </c>
      <c r="Q6" s="429" t="s">
        <v>619</v>
      </c>
      <c r="R6" s="429" t="s">
        <v>615</v>
      </c>
      <c r="S6" s="429" t="s">
        <v>619</v>
      </c>
      <c r="T6" s="429" t="s">
        <v>620</v>
      </c>
      <c r="U6" s="429" t="s">
        <v>621</v>
      </c>
      <c r="V6" s="432" t="s">
        <v>622</v>
      </c>
      <c r="W6" s="429" t="s">
        <v>620</v>
      </c>
      <c r="X6" s="429" t="s">
        <v>621</v>
      </c>
      <c r="Y6" s="432" t="s">
        <v>622</v>
      </c>
      <c r="Z6" s="429" t="s">
        <v>620</v>
      </c>
      <c r="AA6" s="429" t="s">
        <v>621</v>
      </c>
      <c r="AB6" s="432" t="s">
        <v>622</v>
      </c>
    </row>
    <row r="7" spans="1:28" s="297" customFormat="1" ht="19.5" customHeight="1">
      <c r="A7" s="428"/>
      <c r="B7" s="431"/>
      <c r="C7" s="296" t="s">
        <v>623</v>
      </c>
      <c r="D7" s="296" t="s">
        <v>624</v>
      </c>
      <c r="E7" s="432"/>
      <c r="F7" s="429"/>
      <c r="G7" s="296" t="s">
        <v>623</v>
      </c>
      <c r="H7" s="296" t="s">
        <v>624</v>
      </c>
      <c r="I7" s="432"/>
      <c r="J7" s="429"/>
      <c r="K7" s="296" t="s">
        <v>623</v>
      </c>
      <c r="L7" s="296" t="s">
        <v>624</v>
      </c>
      <c r="M7" s="432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</row>
    <row r="8" spans="1:28" s="295" customFormat="1" ht="21" customHeight="1">
      <c r="A8" s="298" t="s">
        <v>625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16">
        <v>3</v>
      </c>
      <c r="U8" s="316"/>
      <c r="V8" s="316">
        <v>3</v>
      </c>
      <c r="W8" s="316">
        <v>3752</v>
      </c>
      <c r="X8" s="316"/>
      <c r="Y8" s="316">
        <v>3752</v>
      </c>
      <c r="Z8" s="316">
        <v>462</v>
      </c>
      <c r="AA8" s="316"/>
      <c r="AB8" s="316">
        <v>462</v>
      </c>
    </row>
    <row r="9" spans="1:28" s="295" customFormat="1" ht="21" customHeight="1">
      <c r="A9" s="298" t="s">
        <v>426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>
        <v>3</v>
      </c>
      <c r="U9" s="300"/>
      <c r="V9" s="300">
        <v>3</v>
      </c>
      <c r="W9" s="300">
        <v>3752</v>
      </c>
      <c r="X9" s="300"/>
      <c r="Y9" s="300">
        <v>3752</v>
      </c>
      <c r="Z9" s="300">
        <v>534</v>
      </c>
      <c r="AA9" s="300"/>
      <c r="AB9" s="300">
        <v>534</v>
      </c>
    </row>
    <row r="10" spans="1:28" s="295" customFormat="1" ht="21" customHeight="1">
      <c r="A10" s="298" t="s">
        <v>432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>
        <v>3</v>
      </c>
      <c r="U10" s="300"/>
      <c r="V10" s="300">
        <v>3</v>
      </c>
      <c r="W10" s="300">
        <v>3752</v>
      </c>
      <c r="X10" s="300"/>
      <c r="Y10" s="300">
        <v>3752</v>
      </c>
      <c r="Z10" s="300">
        <v>551</v>
      </c>
      <c r="AA10" s="300"/>
      <c r="AB10" s="300">
        <v>551</v>
      </c>
    </row>
    <row r="11" spans="1:28" s="295" customFormat="1" ht="21" customHeight="1">
      <c r="A11" s="298" t="s">
        <v>434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>
        <v>3</v>
      </c>
      <c r="U11" s="300"/>
      <c r="V11" s="300">
        <v>3</v>
      </c>
      <c r="W11" s="300">
        <v>5052</v>
      </c>
      <c r="X11" s="300"/>
      <c r="Y11" s="300">
        <v>5052</v>
      </c>
      <c r="Z11" s="300">
        <v>724</v>
      </c>
      <c r="AA11" s="300"/>
      <c r="AB11" s="300">
        <v>724</v>
      </c>
    </row>
    <row r="12" spans="1:28" s="295" customFormat="1" ht="21" customHeight="1">
      <c r="A12" s="298" t="s">
        <v>577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>
        <v>3</v>
      </c>
      <c r="U12" s="300"/>
      <c r="V12" s="300">
        <v>3</v>
      </c>
      <c r="W12" s="300">
        <v>5052</v>
      </c>
      <c r="X12" s="300"/>
      <c r="Y12" s="300">
        <v>5052</v>
      </c>
      <c r="Z12" s="300">
        <v>841</v>
      </c>
      <c r="AA12" s="300"/>
      <c r="AB12" s="300">
        <v>841</v>
      </c>
    </row>
    <row r="13" spans="1:28" s="295" customFormat="1" ht="21" customHeight="1">
      <c r="A13" s="299" t="s">
        <v>528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>
        <v>3</v>
      </c>
      <c r="U13" s="315"/>
      <c r="V13" s="315">
        <v>3</v>
      </c>
      <c r="W13" s="315">
        <v>5052</v>
      </c>
      <c r="X13" s="315"/>
      <c r="Y13" s="315">
        <v>5052</v>
      </c>
      <c r="Z13" s="315">
        <v>1159</v>
      </c>
      <c r="AA13" s="315"/>
      <c r="AB13" s="315">
        <v>1159</v>
      </c>
    </row>
    <row r="14" spans="1:28" s="2" customFormat="1" ht="16.5" customHeight="1">
      <c r="A14" s="1" t="s">
        <v>628</v>
      </c>
      <c r="W14" s="29"/>
      <c r="X14" s="29"/>
      <c r="Y14" s="29"/>
      <c r="Z14" s="29"/>
      <c r="AA14" s="29"/>
      <c r="AB14" s="29"/>
    </row>
    <row r="15" s="2" customFormat="1" ht="13.5" customHeight="1">
      <c r="A15" s="1" t="s">
        <v>626</v>
      </c>
    </row>
    <row r="16" spans="1:28" s="25" customFormat="1" ht="14.25" customHeight="1">
      <c r="A16" s="354" t="s">
        <v>627</v>
      </c>
      <c r="B16" s="354"/>
      <c r="C16" s="354"/>
      <c r="D16" s="354"/>
      <c r="E16" s="354"/>
      <c r="F16" s="354"/>
      <c r="G16" s="354"/>
      <c r="W16" s="50"/>
      <c r="X16" s="50"/>
      <c r="Y16" s="50"/>
      <c r="Z16" s="50"/>
      <c r="AA16" s="50"/>
      <c r="AB16" s="50"/>
    </row>
  </sheetData>
  <sheetProtection/>
  <mergeCells count="39">
    <mergeCell ref="C1:H1"/>
    <mergeCell ref="X6:X7"/>
    <mergeCell ref="Y6:Y7"/>
    <mergeCell ref="Z6:Z7"/>
    <mergeCell ref="AA6:AA7"/>
    <mergeCell ref="AB6:AB7"/>
    <mergeCell ref="W6:W7"/>
    <mergeCell ref="P6:P7"/>
    <mergeCell ref="Q6:Q7"/>
    <mergeCell ref="T5:V5"/>
    <mergeCell ref="A16:G16"/>
    <mergeCell ref="R6:R7"/>
    <mergeCell ref="S6:S7"/>
    <mergeCell ref="T6:T7"/>
    <mergeCell ref="U6:U7"/>
    <mergeCell ref="V6:V7"/>
    <mergeCell ref="K6:L6"/>
    <mergeCell ref="M6:M7"/>
    <mergeCell ref="N6:N7"/>
    <mergeCell ref="O6:O7"/>
    <mergeCell ref="W5:Y5"/>
    <mergeCell ref="Z5:AB5"/>
    <mergeCell ref="B6:B7"/>
    <mergeCell ref="C6:D6"/>
    <mergeCell ref="E6:E7"/>
    <mergeCell ref="F6:F7"/>
    <mergeCell ref="G6:H6"/>
    <mergeCell ref="I6:I7"/>
    <mergeCell ref="J6:J7"/>
    <mergeCell ref="A4:A7"/>
    <mergeCell ref="B4:M4"/>
    <mergeCell ref="N4:S4"/>
    <mergeCell ref="T4:AB4"/>
    <mergeCell ref="B5:E5"/>
    <mergeCell ref="F5:I5"/>
    <mergeCell ref="J5:M5"/>
    <mergeCell ref="N5:O5"/>
    <mergeCell ref="P5:Q5"/>
    <mergeCell ref="R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52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10.3359375" style="25" customWidth="1"/>
    <col min="2" max="2" width="6.6640625" style="25" customWidth="1"/>
    <col min="3" max="4" width="9.10546875" style="13" customWidth="1"/>
    <col min="5" max="5" width="5.6640625" style="25" customWidth="1"/>
    <col min="6" max="6" width="6.21484375" style="25" customWidth="1"/>
    <col min="7" max="7" width="6.10546875" style="25" customWidth="1"/>
    <col min="8" max="11" width="6.21484375" style="25" customWidth="1"/>
    <col min="12" max="17" width="6.4453125" style="25" customWidth="1"/>
    <col min="18" max="18" width="6.10546875" style="25" customWidth="1"/>
    <col min="19" max="21" width="6.4453125" style="25" customWidth="1"/>
    <col min="22" max="23" width="5.88671875" style="25" customWidth="1"/>
    <col min="24" max="25" width="5.77734375" style="25" customWidth="1"/>
    <col min="26" max="26" width="5.4453125" style="25" customWidth="1"/>
    <col min="27" max="16384" width="8.88671875" style="25" customWidth="1"/>
  </cols>
  <sheetData>
    <row r="1" ht="15.75" customHeight="1"/>
    <row r="2" spans="1:11" s="2" customFormat="1" ht="20.25" customHeight="1">
      <c r="A2" s="342" t="s">
        <v>512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3:24" s="2" customFormat="1" ht="12" customHeight="1">
      <c r="C3" s="19"/>
      <c r="D3" s="19"/>
      <c r="H3" s="25"/>
      <c r="I3" s="25"/>
      <c r="J3" s="25"/>
      <c r="K3" s="25"/>
      <c r="L3" s="25"/>
      <c r="M3" s="25"/>
      <c r="N3" s="25"/>
      <c r="O3" s="65" t="s">
        <v>0</v>
      </c>
      <c r="P3" s="25"/>
      <c r="Q3" s="65" t="s">
        <v>0</v>
      </c>
      <c r="R3" s="25"/>
      <c r="S3" s="25"/>
      <c r="T3" s="25"/>
      <c r="U3" s="25"/>
      <c r="V3" s="25"/>
      <c r="W3" s="25"/>
      <c r="X3" s="25"/>
    </row>
    <row r="4" spans="1:4" s="5" customFormat="1" ht="19.5" customHeight="1">
      <c r="A4" s="32" t="s">
        <v>9</v>
      </c>
      <c r="B4" s="4"/>
      <c r="C4" s="17"/>
      <c r="D4" s="17"/>
    </row>
    <row r="5" spans="1:26" s="5" customFormat="1" ht="15.75" customHeight="1">
      <c r="A5" s="347" t="s">
        <v>461</v>
      </c>
      <c r="B5" s="348" t="s">
        <v>464</v>
      </c>
      <c r="C5" s="36"/>
      <c r="D5" s="37"/>
      <c r="E5" s="346" t="s">
        <v>465</v>
      </c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9" t="s">
        <v>466</v>
      </c>
      <c r="X5" s="349"/>
      <c r="Y5" s="349"/>
      <c r="Z5" s="348"/>
    </row>
    <row r="6" spans="1:26" s="5" customFormat="1" ht="39" customHeight="1">
      <c r="A6" s="347"/>
      <c r="B6" s="349"/>
      <c r="C6" s="34" t="s">
        <v>640</v>
      </c>
      <c r="D6" s="34" t="s">
        <v>641</v>
      </c>
      <c r="E6" s="38" t="s">
        <v>467</v>
      </c>
      <c r="F6" s="34" t="s">
        <v>468</v>
      </c>
      <c r="G6" s="38" t="s">
        <v>469</v>
      </c>
      <c r="H6" s="38" t="s">
        <v>470</v>
      </c>
      <c r="I6" s="38" t="s">
        <v>471</v>
      </c>
      <c r="J6" s="38" t="s">
        <v>472</v>
      </c>
      <c r="K6" s="38" t="s">
        <v>473</v>
      </c>
      <c r="L6" s="38" t="s">
        <v>474</v>
      </c>
      <c r="M6" s="38" t="s">
        <v>475</v>
      </c>
      <c r="N6" s="38" t="s">
        <v>476</v>
      </c>
      <c r="O6" s="38" t="s">
        <v>477</v>
      </c>
      <c r="P6" s="38" t="s">
        <v>478</v>
      </c>
      <c r="Q6" s="38" t="s">
        <v>479</v>
      </c>
      <c r="R6" s="38" t="s">
        <v>480</v>
      </c>
      <c r="S6" s="38" t="s">
        <v>481</v>
      </c>
      <c r="T6" s="38" t="s">
        <v>482</v>
      </c>
      <c r="U6" s="38" t="s">
        <v>483</v>
      </c>
      <c r="V6" s="38" t="s">
        <v>484</v>
      </c>
      <c r="W6" s="38" t="s">
        <v>485</v>
      </c>
      <c r="X6" s="38" t="s">
        <v>486</v>
      </c>
      <c r="Y6" s="38" t="s">
        <v>487</v>
      </c>
      <c r="Z6" s="35" t="s">
        <v>488</v>
      </c>
    </row>
    <row r="7" spans="1:26" s="5" customFormat="1" ht="28.5" customHeight="1">
      <c r="A7" s="40" t="s">
        <v>489</v>
      </c>
      <c r="B7" s="202">
        <f>SUM(E7,W7)</f>
        <v>43</v>
      </c>
      <c r="C7" s="307"/>
      <c r="D7" s="307"/>
      <c r="E7" s="202">
        <f>SUM(F7:V7)</f>
        <v>23</v>
      </c>
      <c r="F7" s="202">
        <v>2</v>
      </c>
      <c r="G7" s="202">
        <v>1</v>
      </c>
      <c r="H7" s="202">
        <v>0</v>
      </c>
      <c r="I7" s="202">
        <v>0</v>
      </c>
      <c r="J7" s="202">
        <v>0</v>
      </c>
      <c r="K7" s="202">
        <v>11</v>
      </c>
      <c r="L7" s="202">
        <v>3</v>
      </c>
      <c r="M7" s="202">
        <v>2</v>
      </c>
      <c r="N7" s="202">
        <v>1</v>
      </c>
      <c r="O7" s="202">
        <v>3</v>
      </c>
      <c r="P7" s="202">
        <v>0</v>
      </c>
      <c r="Q7" s="202">
        <v>0</v>
      </c>
      <c r="R7" s="202">
        <v>0</v>
      </c>
      <c r="S7" s="202">
        <v>0</v>
      </c>
      <c r="T7" s="202">
        <v>0</v>
      </c>
      <c r="U7" s="202">
        <v>0</v>
      </c>
      <c r="V7" s="202">
        <v>0</v>
      </c>
      <c r="W7" s="202">
        <f>SUM(X7:Z7)</f>
        <v>20</v>
      </c>
      <c r="X7" s="202">
        <v>11</v>
      </c>
      <c r="Y7" s="202">
        <v>3</v>
      </c>
      <c r="Z7" s="202">
        <v>6</v>
      </c>
    </row>
    <row r="8" spans="1:26" s="101" customFormat="1" ht="28.5" customHeight="1">
      <c r="A8" s="40" t="s">
        <v>490</v>
      </c>
      <c r="B8" s="202">
        <v>41</v>
      </c>
      <c r="C8" s="307"/>
      <c r="D8" s="307"/>
      <c r="E8" s="202">
        <v>21</v>
      </c>
      <c r="F8" s="202">
        <v>2</v>
      </c>
      <c r="G8" s="202">
        <v>1</v>
      </c>
      <c r="H8" s="202">
        <v>0</v>
      </c>
      <c r="I8" s="202">
        <v>0</v>
      </c>
      <c r="J8" s="202">
        <v>0</v>
      </c>
      <c r="K8" s="202">
        <v>9</v>
      </c>
      <c r="L8" s="202">
        <v>3</v>
      </c>
      <c r="M8" s="202">
        <v>2</v>
      </c>
      <c r="N8" s="202">
        <v>1</v>
      </c>
      <c r="O8" s="202">
        <v>3</v>
      </c>
      <c r="P8" s="202">
        <v>0</v>
      </c>
      <c r="Q8" s="202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20</v>
      </c>
      <c r="X8" s="202">
        <v>11</v>
      </c>
      <c r="Y8" s="202">
        <v>3</v>
      </c>
      <c r="Z8" s="202">
        <v>6</v>
      </c>
    </row>
    <row r="9" spans="1:26" s="101" customFormat="1" ht="28.5" customHeight="1">
      <c r="A9" s="40" t="s">
        <v>491</v>
      </c>
      <c r="B9" s="202">
        <v>43</v>
      </c>
      <c r="C9" s="146"/>
      <c r="D9" s="146"/>
      <c r="E9" s="202">
        <v>23</v>
      </c>
      <c r="F9" s="202">
        <v>2</v>
      </c>
      <c r="G9" s="202">
        <v>1</v>
      </c>
      <c r="H9" s="202">
        <v>0</v>
      </c>
      <c r="I9" s="202">
        <v>0</v>
      </c>
      <c r="J9" s="202">
        <v>0</v>
      </c>
      <c r="K9" s="202">
        <v>11</v>
      </c>
      <c r="L9" s="202">
        <v>3</v>
      </c>
      <c r="M9" s="202">
        <v>2</v>
      </c>
      <c r="N9" s="202">
        <v>1</v>
      </c>
      <c r="O9" s="202">
        <v>3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20</v>
      </c>
      <c r="X9" s="202">
        <v>11</v>
      </c>
      <c r="Y9" s="202">
        <v>3</v>
      </c>
      <c r="Z9" s="202">
        <v>6</v>
      </c>
    </row>
    <row r="10" spans="1:26" s="101" customFormat="1" ht="28.5" customHeight="1">
      <c r="A10" s="40" t="s">
        <v>492</v>
      </c>
      <c r="B10" s="202">
        <v>42</v>
      </c>
      <c r="C10" s="148"/>
      <c r="D10" s="148"/>
      <c r="E10" s="202">
        <f>SUM(F10:V10)</f>
        <v>23</v>
      </c>
      <c r="F10" s="202">
        <v>2</v>
      </c>
      <c r="G10" s="202">
        <v>1</v>
      </c>
      <c r="H10" s="202">
        <v>0</v>
      </c>
      <c r="I10" s="202">
        <v>0</v>
      </c>
      <c r="J10" s="202">
        <v>0</v>
      </c>
      <c r="K10" s="202">
        <v>11</v>
      </c>
      <c r="L10" s="202">
        <v>3</v>
      </c>
      <c r="M10" s="202">
        <v>2</v>
      </c>
      <c r="N10" s="202">
        <v>1</v>
      </c>
      <c r="O10" s="202">
        <v>3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19</v>
      </c>
      <c r="X10" s="202">
        <v>11</v>
      </c>
      <c r="Y10" s="202">
        <v>3</v>
      </c>
      <c r="Z10" s="202">
        <v>5</v>
      </c>
    </row>
    <row r="11" spans="1:26" s="101" customFormat="1" ht="28.5" customHeight="1">
      <c r="A11" s="40" t="s">
        <v>443</v>
      </c>
      <c r="B11" s="120">
        <f>SUM(E11+W11)</f>
        <v>42</v>
      </c>
      <c r="C11" s="289"/>
      <c r="D11" s="289"/>
      <c r="E11" s="52">
        <v>25</v>
      </c>
      <c r="F11" s="52">
        <v>2</v>
      </c>
      <c r="G11" s="54">
        <v>1</v>
      </c>
      <c r="H11" s="54">
        <v>0</v>
      </c>
      <c r="I11" s="54">
        <v>0</v>
      </c>
      <c r="J11" s="54">
        <v>0</v>
      </c>
      <c r="K11" s="54">
        <v>12</v>
      </c>
      <c r="L11" s="52">
        <v>3</v>
      </c>
      <c r="M11" s="52">
        <v>2</v>
      </c>
      <c r="N11" s="52">
        <v>1</v>
      </c>
      <c r="O11" s="52">
        <v>3</v>
      </c>
      <c r="P11" s="52">
        <v>0</v>
      </c>
      <c r="Q11" s="52">
        <v>1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17</v>
      </c>
      <c r="X11" s="52">
        <v>10</v>
      </c>
      <c r="Y11" s="52">
        <v>2</v>
      </c>
      <c r="Z11" s="52">
        <v>5</v>
      </c>
    </row>
    <row r="12" spans="1:26" s="5" customFormat="1" ht="24.75" customHeight="1">
      <c r="A12" s="250" t="s">
        <v>528</v>
      </c>
      <c r="B12" s="306">
        <f>SUM(E12+W12)</f>
        <v>39</v>
      </c>
      <c r="C12" s="306">
        <v>14</v>
      </c>
      <c r="D12" s="306">
        <v>25</v>
      </c>
      <c r="E12" s="306">
        <f>SUM(F12:V12)</f>
        <v>24</v>
      </c>
      <c r="F12" s="308">
        <v>2</v>
      </c>
      <c r="G12" s="309">
        <v>1</v>
      </c>
      <c r="H12" s="309">
        <v>0</v>
      </c>
      <c r="I12" s="309">
        <v>0</v>
      </c>
      <c r="J12" s="309">
        <v>0</v>
      </c>
      <c r="K12" s="309">
        <v>12</v>
      </c>
      <c r="L12" s="308">
        <v>3</v>
      </c>
      <c r="M12" s="308">
        <v>2</v>
      </c>
      <c r="N12" s="308">
        <v>1</v>
      </c>
      <c r="O12" s="308">
        <v>3</v>
      </c>
      <c r="P12" s="308">
        <v>0</v>
      </c>
      <c r="Q12" s="308">
        <v>0</v>
      </c>
      <c r="R12" s="308">
        <v>0</v>
      </c>
      <c r="S12" s="308">
        <v>0</v>
      </c>
      <c r="T12" s="308">
        <v>0</v>
      </c>
      <c r="U12" s="308">
        <v>0</v>
      </c>
      <c r="V12" s="308">
        <v>0</v>
      </c>
      <c r="W12" s="306">
        <f>SUM(X12:Z12)</f>
        <v>15</v>
      </c>
      <c r="X12" s="308">
        <v>8</v>
      </c>
      <c r="Y12" s="308">
        <v>2</v>
      </c>
      <c r="Z12" s="308">
        <v>5</v>
      </c>
    </row>
    <row r="13" spans="1:10" s="2" customFormat="1" ht="19.5" customHeight="1">
      <c r="A13" s="42" t="s">
        <v>493</v>
      </c>
      <c r="B13" s="1"/>
      <c r="C13" s="287"/>
      <c r="D13" s="287"/>
      <c r="J13" s="93"/>
    </row>
    <row r="14" spans="1:26" s="2" customFormat="1" ht="15" customHeight="1">
      <c r="A14" s="111"/>
      <c r="B14" s="110"/>
      <c r="C14" s="231"/>
      <c r="D14" s="231"/>
      <c r="E14" s="110"/>
      <c r="F14" s="112"/>
      <c r="G14" s="113"/>
      <c r="H14" s="113"/>
      <c r="I14" s="113"/>
      <c r="J14" s="113"/>
      <c r="K14" s="113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0"/>
      <c r="X14" s="112"/>
      <c r="Y14" s="112"/>
      <c r="Z14" s="112"/>
    </row>
    <row r="15" spans="2:26" s="2" customFormat="1" ht="14.25" customHeight="1">
      <c r="B15" s="129"/>
      <c r="C15" s="231"/>
      <c r="D15" s="231"/>
      <c r="E15" s="129"/>
      <c r="F15" s="122"/>
      <c r="G15" s="149"/>
      <c r="H15" s="149"/>
      <c r="I15" s="149"/>
      <c r="J15" s="149"/>
      <c r="K15" s="149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9"/>
      <c r="X15" s="122"/>
      <c r="Y15" s="122"/>
      <c r="Z15" s="122"/>
    </row>
    <row r="16" spans="1:10" s="2" customFormat="1" ht="14.25" customHeight="1">
      <c r="A16" s="350"/>
      <c r="B16" s="350"/>
      <c r="C16" s="350"/>
      <c r="D16" s="350"/>
      <c r="E16" s="350"/>
      <c r="F16" s="350"/>
      <c r="G16" s="350"/>
      <c r="J16" s="93"/>
    </row>
    <row r="17" spans="3:10" s="2" customFormat="1" ht="13.5">
      <c r="C17" s="231"/>
      <c r="D17" s="231"/>
      <c r="J17" s="93"/>
    </row>
    <row r="18" spans="1:24" s="2" customFormat="1" ht="18.75" customHeight="1">
      <c r="A18" s="66"/>
      <c r="B18" s="66"/>
      <c r="C18" s="231"/>
      <c r="D18" s="231"/>
      <c r="E18" s="66"/>
      <c r="F18" s="66"/>
      <c r="G18" s="66"/>
      <c r="H18" s="66"/>
      <c r="I18" s="66"/>
      <c r="J18" s="94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5"/>
      <c r="W18" s="65"/>
      <c r="X18" s="66"/>
    </row>
    <row r="19" spans="3:24" s="2" customFormat="1" ht="18.75" customHeight="1">
      <c r="C19" s="231"/>
      <c r="D19" s="231"/>
      <c r="E19" s="25"/>
      <c r="F19" s="25"/>
      <c r="G19" s="25"/>
      <c r="H19" s="25"/>
      <c r="I19" s="25"/>
      <c r="J19" s="94"/>
      <c r="K19" s="25"/>
      <c r="L19" s="25"/>
      <c r="M19" s="25"/>
      <c r="N19" s="25"/>
      <c r="O19" s="25"/>
      <c r="P19" s="25"/>
      <c r="Q19" s="25"/>
      <c r="R19" s="25"/>
      <c r="S19" s="65" t="s">
        <v>0</v>
      </c>
      <c r="T19" s="25"/>
      <c r="U19" s="25"/>
      <c r="V19" s="25"/>
      <c r="W19" s="25"/>
      <c r="X19" s="25"/>
    </row>
    <row r="20" spans="1:27" ht="18.75" customHeight="1">
      <c r="A20" s="2"/>
      <c r="B20" s="2"/>
      <c r="C20" s="231"/>
      <c r="D20" s="231"/>
      <c r="E20" s="2"/>
      <c r="F20" s="2"/>
      <c r="G20" s="2"/>
      <c r="H20" s="2"/>
      <c r="I20" s="2"/>
      <c r="J20" s="9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3" s="2" customFormat="1" ht="19.5" customHeight="1">
      <c r="A21" s="13"/>
      <c r="B21" s="13"/>
      <c r="C21" s="231"/>
      <c r="D21" s="231"/>
      <c r="E21" s="13"/>
      <c r="F21" s="13"/>
      <c r="G21" s="13"/>
      <c r="H21" s="13"/>
      <c r="I21" s="13"/>
      <c r="J21" s="7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67"/>
      <c r="AC21" s="67"/>
      <c r="AD21" s="67"/>
      <c r="AE21" s="67"/>
      <c r="AF21" s="67"/>
      <c r="AG21" s="67"/>
    </row>
    <row r="22" spans="1:33" s="2" customFormat="1" ht="19.5" customHeight="1">
      <c r="A22" s="67"/>
      <c r="B22" s="67"/>
      <c r="C22" s="231"/>
      <c r="D22" s="231"/>
      <c r="E22" s="67"/>
      <c r="F22" s="67"/>
      <c r="G22" s="67"/>
      <c r="H22" s="67"/>
      <c r="I22" s="67"/>
      <c r="J22" s="93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ht="13.5">
      <c r="A23" s="68"/>
      <c r="B23" s="68"/>
      <c r="C23" s="231"/>
      <c r="D23" s="231"/>
      <c r="E23" s="68"/>
      <c r="F23" s="68"/>
      <c r="G23" s="68"/>
      <c r="H23" s="68"/>
      <c r="I23" s="68"/>
      <c r="J23" s="94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ht="13.5">
      <c r="A24" s="68"/>
      <c r="B24" s="68"/>
      <c r="C24" s="231"/>
      <c r="D24" s="231"/>
      <c r="E24" s="68"/>
      <c r="F24" s="68"/>
      <c r="G24" s="68"/>
      <c r="H24" s="68"/>
      <c r="I24" s="68"/>
      <c r="J24" s="94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1:33" ht="13.5">
      <c r="A25" s="68"/>
      <c r="B25" s="68"/>
      <c r="C25" s="231"/>
      <c r="D25" s="231"/>
      <c r="E25" s="68"/>
      <c r="F25" s="68"/>
      <c r="G25" s="68"/>
      <c r="H25" s="68"/>
      <c r="I25" s="68"/>
      <c r="J25" s="94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ht="13.5">
      <c r="A26" s="68"/>
      <c r="B26" s="68"/>
      <c r="C26" s="231"/>
      <c r="D26" s="231"/>
      <c r="E26" s="68"/>
      <c r="F26" s="68"/>
      <c r="G26" s="68"/>
      <c r="H26" s="68"/>
      <c r="I26" s="68"/>
      <c r="J26" s="9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13.5">
      <c r="A27" s="68"/>
      <c r="B27" s="68"/>
      <c r="C27" s="115"/>
      <c r="D27" s="115"/>
      <c r="E27" s="68"/>
      <c r="F27" s="68"/>
      <c r="G27" s="68"/>
      <c r="H27" s="68"/>
      <c r="I27" s="68"/>
      <c r="J27" s="9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ht="13.5">
      <c r="J28" s="94"/>
    </row>
    <row r="29" ht="13.5">
      <c r="J29" s="94"/>
    </row>
    <row r="30" ht="13.5">
      <c r="J30" s="94"/>
    </row>
    <row r="31" ht="13.5">
      <c r="J31" s="94"/>
    </row>
    <row r="32" ht="13.5">
      <c r="J32" s="94"/>
    </row>
    <row r="33" ht="13.5">
      <c r="J33" s="94"/>
    </row>
    <row r="34" ht="13.5">
      <c r="J34" s="94"/>
    </row>
    <row r="35" ht="13.5">
      <c r="J35" s="94"/>
    </row>
    <row r="36" ht="13.5">
      <c r="J36" s="94"/>
    </row>
    <row r="37" ht="13.5">
      <c r="J37" s="94"/>
    </row>
    <row r="38" ht="13.5">
      <c r="J38" s="94"/>
    </row>
    <row r="39" ht="13.5">
      <c r="J39" s="94"/>
    </row>
    <row r="40" ht="13.5">
      <c r="J40" s="94"/>
    </row>
    <row r="41" ht="13.5">
      <c r="J41" s="94"/>
    </row>
    <row r="42" ht="13.5">
      <c r="J42" s="94"/>
    </row>
    <row r="43" ht="13.5">
      <c r="J43" s="94"/>
    </row>
    <row r="44" ht="13.5">
      <c r="J44" s="94"/>
    </row>
    <row r="45" ht="13.5">
      <c r="J45" s="94"/>
    </row>
    <row r="46" ht="13.5">
      <c r="J46" s="94"/>
    </row>
    <row r="47" ht="13.5">
      <c r="J47" s="94"/>
    </row>
    <row r="48" ht="13.5">
      <c r="J48" s="94"/>
    </row>
    <row r="49" ht="13.5">
      <c r="J49" s="94"/>
    </row>
    <row r="50" ht="13.5">
      <c r="J50" s="94"/>
    </row>
    <row r="51" ht="13.5">
      <c r="J51" s="94"/>
    </row>
    <row r="52" ht="13.5">
      <c r="J52" s="94"/>
    </row>
  </sheetData>
  <sheetProtection/>
  <mergeCells count="6">
    <mergeCell ref="A2:K2"/>
    <mergeCell ref="A5:A6"/>
    <mergeCell ref="B5:B6"/>
    <mergeCell ref="E5:V5"/>
    <mergeCell ref="W5:Z5"/>
    <mergeCell ref="A16:G16"/>
  </mergeCells>
  <printOptions/>
  <pageMargins left="0.22" right="0.2" top="0.8" bottom="0.56" header="0.5" footer="0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">
      <selection activeCell="A27" sqref="A27:IV27"/>
    </sheetView>
  </sheetViews>
  <sheetFormatPr defaultColWidth="8.88671875" defaultRowHeight="13.5"/>
  <cols>
    <col min="1" max="14" width="8.88671875" style="13" customWidth="1"/>
    <col min="15" max="15" width="9.77734375" style="13" customWidth="1"/>
    <col min="16" max="16384" width="8.88671875" style="13" customWidth="1"/>
  </cols>
  <sheetData>
    <row r="1" ht="15" customHeight="1"/>
    <row r="2" spans="1:13" s="59" customFormat="1" ht="20.25" customHeight="1">
      <c r="A2" s="342" t="s">
        <v>513</v>
      </c>
      <c r="B2" s="342"/>
      <c r="C2" s="342"/>
      <c r="D2" s="342"/>
      <c r="E2" s="342"/>
      <c r="F2" s="342"/>
      <c r="K2" s="60" t="s">
        <v>0</v>
      </c>
      <c r="M2" s="60" t="s">
        <v>0</v>
      </c>
    </row>
    <row r="3" ht="9.75" customHeight="1"/>
    <row r="4" spans="2:3" ht="13.5">
      <c r="B4" s="136" t="s">
        <v>214</v>
      </c>
      <c r="C4" s="136"/>
    </row>
    <row r="5" s="19" customFormat="1" ht="13.5" customHeight="1">
      <c r="A5" s="61" t="s">
        <v>119</v>
      </c>
    </row>
    <row r="6" spans="1:16" s="19" customFormat="1" ht="24.75" customHeight="1">
      <c r="A6" s="347" t="s">
        <v>145</v>
      </c>
      <c r="B6" s="346" t="s">
        <v>46</v>
      </c>
      <c r="C6" s="346"/>
      <c r="D6" s="346"/>
      <c r="E6" s="346"/>
      <c r="F6" s="346"/>
      <c r="G6" s="346"/>
      <c r="H6" s="346"/>
      <c r="I6" s="346"/>
      <c r="J6" s="346"/>
      <c r="K6" s="62"/>
      <c r="L6" s="36" t="s">
        <v>23</v>
      </c>
      <c r="M6" s="36" t="s">
        <v>24</v>
      </c>
      <c r="N6" s="36" t="s">
        <v>21</v>
      </c>
      <c r="O6" s="36" t="s">
        <v>22</v>
      </c>
      <c r="P6" s="63" t="s">
        <v>0</v>
      </c>
    </row>
    <row r="7" spans="1:16" s="19" customFormat="1" ht="46.5" customHeight="1">
      <c r="A7" s="347"/>
      <c r="B7" s="34" t="s">
        <v>2</v>
      </c>
      <c r="C7" s="34" t="s">
        <v>25</v>
      </c>
      <c r="D7" s="38" t="s">
        <v>73</v>
      </c>
      <c r="E7" s="38" t="s">
        <v>69</v>
      </c>
      <c r="F7" s="8" t="s">
        <v>295</v>
      </c>
      <c r="G7" s="38" t="s">
        <v>26</v>
      </c>
      <c r="H7" s="38" t="s">
        <v>74</v>
      </c>
      <c r="I7" s="38" t="s">
        <v>27</v>
      </c>
      <c r="J7" s="34" t="s">
        <v>28</v>
      </c>
      <c r="K7" s="34" t="s">
        <v>2</v>
      </c>
      <c r="L7" s="34" t="s">
        <v>29</v>
      </c>
      <c r="M7" s="34" t="s">
        <v>30</v>
      </c>
      <c r="N7" s="34" t="s">
        <v>31</v>
      </c>
      <c r="O7" s="34" t="s">
        <v>32</v>
      </c>
      <c r="P7" s="35" t="s">
        <v>75</v>
      </c>
    </row>
    <row r="8" spans="1:16" s="19" customFormat="1" ht="24.75" customHeight="1">
      <c r="A8" s="40" t="s">
        <v>220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</row>
    <row r="9" spans="1:16" s="19" customFormat="1" ht="24.75" customHeight="1">
      <c r="A9" s="40" t="s">
        <v>426</v>
      </c>
      <c r="B9" s="54">
        <v>2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2</v>
      </c>
      <c r="K9" s="54">
        <v>2</v>
      </c>
      <c r="L9" s="54">
        <v>0</v>
      </c>
      <c r="M9" s="54">
        <v>0</v>
      </c>
      <c r="N9" s="54">
        <v>0</v>
      </c>
      <c r="O9" s="54">
        <v>2</v>
      </c>
      <c r="P9" s="54">
        <v>0</v>
      </c>
    </row>
    <row r="10" spans="1:16" s="19" customFormat="1" ht="24.75" customHeight="1">
      <c r="A10" s="40" t="s">
        <v>405</v>
      </c>
      <c r="B10" s="54">
        <v>1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1</v>
      </c>
      <c r="K10" s="54">
        <v>1</v>
      </c>
      <c r="L10" s="55">
        <v>0</v>
      </c>
      <c r="M10" s="55">
        <v>0</v>
      </c>
      <c r="N10" s="55">
        <v>0</v>
      </c>
      <c r="O10" s="54">
        <v>1</v>
      </c>
      <c r="P10" s="55">
        <v>0</v>
      </c>
    </row>
    <row r="11" spans="1:16" s="227" customFormat="1" ht="24.75" customHeight="1">
      <c r="A11" s="230" t="s">
        <v>427</v>
      </c>
      <c r="B11" s="231">
        <v>7</v>
      </c>
      <c r="C11" s="54">
        <v>0</v>
      </c>
      <c r="D11" s="54">
        <v>0</v>
      </c>
      <c r="E11" s="54">
        <v>0</v>
      </c>
      <c r="F11" s="231">
        <v>5</v>
      </c>
      <c r="G11" s="54">
        <v>0</v>
      </c>
      <c r="H11" s="54">
        <v>0</v>
      </c>
      <c r="I11" s="54">
        <v>0</v>
      </c>
      <c r="J11" s="231">
        <v>2</v>
      </c>
      <c r="K11" s="231">
        <v>7</v>
      </c>
      <c r="L11" s="55">
        <v>0</v>
      </c>
      <c r="M11" s="235">
        <v>5</v>
      </c>
      <c r="N11" s="55">
        <v>0</v>
      </c>
      <c r="O11" s="231">
        <v>2</v>
      </c>
      <c r="P11" s="55">
        <v>0</v>
      </c>
    </row>
    <row r="12" spans="1:16" s="227" customFormat="1" ht="24.75" customHeight="1">
      <c r="A12" s="230" t="s">
        <v>443</v>
      </c>
      <c r="B12" s="231">
        <v>0</v>
      </c>
      <c r="C12" s="54">
        <v>0</v>
      </c>
      <c r="D12" s="54">
        <v>0</v>
      </c>
      <c r="E12" s="54">
        <v>0</v>
      </c>
      <c r="F12" s="231">
        <v>0</v>
      </c>
      <c r="G12" s="54">
        <v>0</v>
      </c>
      <c r="H12" s="54">
        <v>0</v>
      </c>
      <c r="I12" s="54">
        <v>0</v>
      </c>
      <c r="J12" s="231">
        <v>0</v>
      </c>
      <c r="K12" s="231">
        <v>0</v>
      </c>
      <c r="L12" s="55">
        <v>0</v>
      </c>
      <c r="M12" s="235">
        <v>0</v>
      </c>
      <c r="N12" s="55">
        <v>0</v>
      </c>
      <c r="O12" s="231">
        <v>0</v>
      </c>
      <c r="P12" s="55">
        <v>0</v>
      </c>
    </row>
    <row r="13" spans="1:16" s="19" customFormat="1" ht="22.5" customHeight="1">
      <c r="A13" s="233" t="s">
        <v>528</v>
      </c>
      <c r="B13" s="259">
        <f>SUM(C13:J13)</f>
        <v>2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1</v>
      </c>
      <c r="J13" s="259">
        <v>1</v>
      </c>
      <c r="K13" s="259">
        <f>SUM(L13:P13)</f>
        <v>2</v>
      </c>
      <c r="L13" s="259">
        <v>0</v>
      </c>
      <c r="M13" s="259">
        <v>0</v>
      </c>
      <c r="N13" s="259">
        <v>0</v>
      </c>
      <c r="O13" s="259">
        <v>2</v>
      </c>
      <c r="P13" s="258">
        <v>0</v>
      </c>
    </row>
    <row r="14" spans="1:16" ht="15" customHeight="1">
      <c r="A14" s="115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47"/>
    </row>
    <row r="15" spans="2:4" ht="16.5" customHeight="1">
      <c r="B15" s="351" t="s">
        <v>215</v>
      </c>
      <c r="C15" s="351"/>
      <c r="D15" s="351"/>
    </row>
    <row r="16" s="19" customFormat="1" ht="13.5" customHeight="1">
      <c r="A16" s="32" t="s">
        <v>20</v>
      </c>
    </row>
    <row r="17" spans="1:16" s="19" customFormat="1" ht="24.75" customHeight="1">
      <c r="A17" s="347" t="s">
        <v>145</v>
      </c>
      <c r="B17" s="346" t="s">
        <v>47</v>
      </c>
      <c r="C17" s="346"/>
      <c r="D17" s="346"/>
      <c r="E17" s="346"/>
      <c r="F17" s="346"/>
      <c r="G17" s="346"/>
      <c r="H17" s="346"/>
      <c r="I17" s="346"/>
      <c r="J17" s="346"/>
      <c r="K17" s="62"/>
      <c r="L17" s="36" t="s">
        <v>23</v>
      </c>
      <c r="M17" s="36" t="s">
        <v>24</v>
      </c>
      <c r="N17" s="36" t="s">
        <v>21</v>
      </c>
      <c r="O17" s="36" t="s">
        <v>22</v>
      </c>
      <c r="P17" s="63" t="s">
        <v>0</v>
      </c>
    </row>
    <row r="18" spans="1:17" s="19" customFormat="1" ht="27.75" customHeight="1">
      <c r="A18" s="347"/>
      <c r="B18" s="38" t="s">
        <v>2</v>
      </c>
      <c r="C18" s="38" t="s">
        <v>72</v>
      </c>
      <c r="D18" s="38" t="s">
        <v>33</v>
      </c>
      <c r="E18" s="38" t="s">
        <v>34</v>
      </c>
      <c r="F18" s="38" t="s">
        <v>70</v>
      </c>
      <c r="G18" s="38" t="s">
        <v>35</v>
      </c>
      <c r="H18" s="38" t="s">
        <v>36</v>
      </c>
      <c r="I18" s="38" t="s">
        <v>37</v>
      </c>
      <c r="J18" s="38" t="s">
        <v>28</v>
      </c>
      <c r="K18" s="38" t="s">
        <v>2</v>
      </c>
      <c r="L18" s="38" t="s">
        <v>71</v>
      </c>
      <c r="M18" s="38" t="s">
        <v>38</v>
      </c>
      <c r="N18" s="38" t="s">
        <v>39</v>
      </c>
      <c r="O18" s="38" t="s">
        <v>529</v>
      </c>
      <c r="P18" s="39" t="s">
        <v>32</v>
      </c>
      <c r="Q18" s="35" t="s">
        <v>75</v>
      </c>
    </row>
    <row r="19" spans="1:17" s="19" customFormat="1" ht="24.75" customHeight="1">
      <c r="A19" s="40" t="s">
        <v>220</v>
      </c>
      <c r="B19" s="52">
        <v>3</v>
      </c>
      <c r="C19" s="54">
        <v>0</v>
      </c>
      <c r="D19" s="54">
        <v>0</v>
      </c>
      <c r="E19" s="54">
        <v>0</v>
      </c>
      <c r="F19" s="54">
        <v>1</v>
      </c>
      <c r="G19" s="54">
        <v>0</v>
      </c>
      <c r="H19" s="54">
        <v>0</v>
      </c>
      <c r="I19" s="54">
        <v>0</v>
      </c>
      <c r="J19" s="54">
        <v>2</v>
      </c>
      <c r="K19" s="52">
        <v>5</v>
      </c>
      <c r="L19" s="54">
        <v>0</v>
      </c>
      <c r="M19" s="54">
        <v>2</v>
      </c>
      <c r="N19" s="54">
        <v>1</v>
      </c>
      <c r="P19" s="54">
        <v>2</v>
      </c>
      <c r="Q19" s="54">
        <v>0</v>
      </c>
    </row>
    <row r="20" spans="1:17" s="19" customFormat="1" ht="24.75" customHeight="1">
      <c r="A20" s="40" t="s">
        <v>258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P20" s="54">
        <v>0</v>
      </c>
      <c r="Q20" s="54">
        <v>0</v>
      </c>
    </row>
    <row r="21" spans="1:17" s="19" customFormat="1" ht="24.75" customHeight="1">
      <c r="A21" s="40" t="s">
        <v>405</v>
      </c>
      <c r="B21" s="54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1</v>
      </c>
      <c r="L21" s="54">
        <v>0</v>
      </c>
      <c r="M21" s="54">
        <v>0</v>
      </c>
      <c r="N21" s="54">
        <v>0</v>
      </c>
      <c r="P21" s="54">
        <v>0</v>
      </c>
      <c r="Q21" s="54">
        <v>1</v>
      </c>
    </row>
    <row r="22" spans="1:17" s="229" customFormat="1" ht="24.75" customHeight="1">
      <c r="A22" s="230" t="s">
        <v>427</v>
      </c>
      <c r="B22" s="231">
        <v>2</v>
      </c>
      <c r="C22" s="54">
        <v>0</v>
      </c>
      <c r="D22" s="54">
        <v>0</v>
      </c>
      <c r="E22" s="54">
        <v>0</v>
      </c>
      <c r="F22" s="231">
        <v>2</v>
      </c>
      <c r="G22" s="54">
        <v>0</v>
      </c>
      <c r="H22" s="54">
        <v>0</v>
      </c>
      <c r="I22" s="54">
        <v>0</v>
      </c>
      <c r="J22" s="54">
        <v>0</v>
      </c>
      <c r="K22" s="231">
        <v>2</v>
      </c>
      <c r="L22" s="54">
        <v>0</v>
      </c>
      <c r="M22" s="54">
        <v>0</v>
      </c>
      <c r="N22" s="231">
        <v>2</v>
      </c>
      <c r="P22" s="54">
        <v>0</v>
      </c>
      <c r="Q22" s="54">
        <v>0</v>
      </c>
    </row>
    <row r="23" spans="1:17" s="19" customFormat="1" ht="23.25" customHeight="1">
      <c r="A23" s="230" t="s">
        <v>443</v>
      </c>
      <c r="B23" s="54">
        <v>2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2</v>
      </c>
      <c r="K23" s="54">
        <v>2</v>
      </c>
      <c r="L23" s="54">
        <v>0</v>
      </c>
      <c r="M23" s="54">
        <v>0</v>
      </c>
      <c r="N23" s="54">
        <v>2</v>
      </c>
      <c r="P23" s="54">
        <v>0</v>
      </c>
      <c r="Q23" s="54">
        <v>0</v>
      </c>
    </row>
    <row r="24" spans="1:17" s="19" customFormat="1" ht="23.25" customHeight="1">
      <c r="A24" s="233" t="s">
        <v>528</v>
      </c>
      <c r="B24" s="257">
        <f>SUM(C24:J24)</f>
        <v>6</v>
      </c>
      <c r="C24" s="259">
        <v>0</v>
      </c>
      <c r="D24" s="259">
        <v>0</v>
      </c>
      <c r="E24" s="259">
        <v>0</v>
      </c>
      <c r="F24" s="259">
        <v>1</v>
      </c>
      <c r="G24" s="259">
        <v>1</v>
      </c>
      <c r="H24" s="259">
        <v>3</v>
      </c>
      <c r="I24" s="259">
        <v>0</v>
      </c>
      <c r="J24" s="259">
        <v>1</v>
      </c>
      <c r="K24" s="258">
        <f>SUM(L24:Q24)</f>
        <v>6</v>
      </c>
      <c r="L24" s="259">
        <v>0</v>
      </c>
      <c r="M24" s="259">
        <v>0</v>
      </c>
      <c r="N24" s="259">
        <v>6</v>
      </c>
      <c r="O24" s="259">
        <v>0</v>
      </c>
      <c r="P24" s="258">
        <v>0</v>
      </c>
      <c r="Q24" s="258">
        <v>0</v>
      </c>
    </row>
    <row r="25" spans="1:8" s="2" customFormat="1" ht="19.5" customHeight="1">
      <c r="A25" s="1" t="s">
        <v>147</v>
      </c>
      <c r="B25" s="1"/>
      <c r="H25" s="93"/>
    </row>
    <row r="26" spans="1:16" s="19" customFormat="1" ht="17.25" customHeight="1">
      <c r="A26" s="114"/>
      <c r="B26" s="52"/>
      <c r="C26" s="64"/>
      <c r="D26" s="64"/>
      <c r="E26" s="64"/>
      <c r="F26" s="64"/>
      <c r="G26" s="64"/>
      <c r="H26" s="64"/>
      <c r="I26" s="64"/>
      <c r="J26" s="64"/>
      <c r="K26" s="52"/>
      <c r="L26" s="64"/>
      <c r="M26" s="64"/>
      <c r="N26" s="64"/>
      <c r="O26" s="64"/>
      <c r="P26" s="64"/>
    </row>
    <row r="28" spans="2:16" ht="13.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49" spans="1:11" ht="13.5">
      <c r="A49" s="53" t="s">
        <v>0</v>
      </c>
      <c r="K49" s="53" t="s">
        <v>0</v>
      </c>
    </row>
  </sheetData>
  <sheetProtection/>
  <mergeCells count="6">
    <mergeCell ref="A2:F2"/>
    <mergeCell ref="A6:A7"/>
    <mergeCell ref="B6:J6"/>
    <mergeCell ref="B15:D15"/>
    <mergeCell ref="A17:A18"/>
    <mergeCell ref="B17:J17"/>
  </mergeCells>
  <printOptions/>
  <pageMargins left="0.27" right="0.21" top="0.25" bottom="0.16" header="0.33" footer="0.28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E25" sqref="E25"/>
    </sheetView>
  </sheetViews>
  <sheetFormatPr defaultColWidth="8.88671875" defaultRowHeight="13.5"/>
  <cols>
    <col min="1" max="10" width="8.88671875" style="520" customWidth="1"/>
    <col min="11" max="11" width="8.77734375" style="520" customWidth="1"/>
    <col min="12" max="12" width="7.77734375" style="520" customWidth="1"/>
    <col min="13" max="16384" width="8.88671875" style="520" customWidth="1"/>
  </cols>
  <sheetData>
    <row r="1" ht="15.75" customHeight="1"/>
    <row r="2" spans="1:10" s="436" customFormat="1" ht="17.25" customHeight="1">
      <c r="A2" s="492" t="s">
        <v>753</v>
      </c>
      <c r="B2" s="492"/>
      <c r="C2" s="492"/>
      <c r="D2" s="492"/>
      <c r="E2" s="492"/>
      <c r="F2" s="718"/>
      <c r="G2" s="718"/>
      <c r="H2" s="456" t="s">
        <v>0</v>
      </c>
      <c r="I2" s="456"/>
      <c r="J2" s="456"/>
    </row>
    <row r="3" s="436" customFormat="1" ht="9" customHeight="1"/>
    <row r="4" s="436" customFormat="1" ht="13.5" hidden="1"/>
    <row r="5" spans="1:14" s="440" customFormat="1" ht="19.5" customHeight="1">
      <c r="A5" s="438" t="s">
        <v>40</v>
      </c>
      <c r="N5" s="438" t="s">
        <v>0</v>
      </c>
    </row>
    <row r="6" spans="1:15" s="440" customFormat="1" ht="19.5" customHeight="1">
      <c r="A6" s="497" t="s">
        <v>754</v>
      </c>
      <c r="B6" s="443" t="s">
        <v>755</v>
      </c>
      <c r="C6" s="443"/>
      <c r="D6" s="443"/>
      <c r="E6" s="443"/>
      <c r="F6" s="443"/>
      <c r="G6" s="444" t="s">
        <v>756</v>
      </c>
      <c r="H6" s="504"/>
      <c r="I6" s="504"/>
      <c r="J6" s="504"/>
      <c r="K6" s="499"/>
      <c r="L6" s="499"/>
      <c r="M6" s="504"/>
      <c r="N6" s="504"/>
      <c r="O6" s="504"/>
    </row>
    <row r="7" spans="1:17" s="724" customFormat="1" ht="30.75" customHeight="1">
      <c r="A7" s="497"/>
      <c r="B7" s="719" t="s">
        <v>2</v>
      </c>
      <c r="C7" s="583" t="s">
        <v>41</v>
      </c>
      <c r="D7" s="720" t="s">
        <v>757</v>
      </c>
      <c r="E7" s="583" t="s">
        <v>758</v>
      </c>
      <c r="F7" s="583" t="s">
        <v>759</v>
      </c>
      <c r="G7" s="583" t="s">
        <v>2</v>
      </c>
      <c r="H7" s="720" t="s">
        <v>42</v>
      </c>
      <c r="I7" s="583" t="s">
        <v>760</v>
      </c>
      <c r="J7" s="720" t="s">
        <v>43</v>
      </c>
      <c r="K7" s="719" t="s">
        <v>761</v>
      </c>
      <c r="L7" s="721" t="s">
        <v>762</v>
      </c>
      <c r="M7" s="720" t="s">
        <v>44</v>
      </c>
      <c r="N7" s="583" t="s">
        <v>45</v>
      </c>
      <c r="O7" s="722" t="s">
        <v>763</v>
      </c>
      <c r="P7" s="722" t="s">
        <v>764</v>
      </c>
      <c r="Q7" s="723" t="s">
        <v>765</v>
      </c>
    </row>
    <row r="8" spans="1:17" s="440" customFormat="1" ht="21.75" customHeight="1">
      <c r="A8" s="448" t="s">
        <v>766</v>
      </c>
      <c r="B8" s="725">
        <v>3</v>
      </c>
      <c r="C8" s="726">
        <v>1</v>
      </c>
      <c r="D8" s="537">
        <v>0</v>
      </c>
      <c r="E8" s="726">
        <v>0</v>
      </c>
      <c r="F8" s="726">
        <v>2</v>
      </c>
      <c r="G8" s="726">
        <v>273</v>
      </c>
      <c r="H8" s="537">
        <v>113</v>
      </c>
      <c r="I8" s="726"/>
      <c r="J8" s="537">
        <v>0</v>
      </c>
      <c r="K8" s="725">
        <v>12</v>
      </c>
      <c r="L8" s="727">
        <v>5</v>
      </c>
      <c r="M8" s="537">
        <v>2</v>
      </c>
      <c r="N8" s="725">
        <v>0</v>
      </c>
      <c r="O8" s="726">
        <v>146</v>
      </c>
      <c r="P8" s="728"/>
      <c r="Q8" s="729"/>
    </row>
    <row r="9" spans="1:17" s="440" customFormat="1" ht="21.75" customHeight="1">
      <c r="A9" s="448" t="s">
        <v>767</v>
      </c>
      <c r="B9" s="636">
        <v>4</v>
      </c>
      <c r="C9" s="730">
        <v>1</v>
      </c>
      <c r="D9" s="213">
        <v>1</v>
      </c>
      <c r="E9" s="730">
        <v>0</v>
      </c>
      <c r="F9" s="730">
        <v>2</v>
      </c>
      <c r="G9" s="730">
        <v>302</v>
      </c>
      <c r="H9" s="213">
        <v>113</v>
      </c>
      <c r="I9" s="730">
        <v>1</v>
      </c>
      <c r="J9" s="213">
        <v>0</v>
      </c>
      <c r="K9" s="636">
        <v>18</v>
      </c>
      <c r="L9" s="727">
        <v>5</v>
      </c>
      <c r="M9" s="213">
        <v>2</v>
      </c>
      <c r="N9" s="636">
        <v>0</v>
      </c>
      <c r="O9" s="730">
        <v>168</v>
      </c>
      <c r="P9" s="728"/>
      <c r="Q9" s="729"/>
    </row>
    <row r="10" spans="1:17" s="440" customFormat="1" ht="21.75" customHeight="1">
      <c r="A10" s="448" t="s">
        <v>768</v>
      </c>
      <c r="B10" s="636">
        <v>4</v>
      </c>
      <c r="C10" s="730">
        <v>1</v>
      </c>
      <c r="D10" s="213">
        <v>1</v>
      </c>
      <c r="E10" s="730">
        <v>0</v>
      </c>
      <c r="F10" s="730">
        <v>3</v>
      </c>
      <c r="G10" s="730">
        <v>310</v>
      </c>
      <c r="H10" s="213">
        <v>105</v>
      </c>
      <c r="I10" s="730">
        <v>1</v>
      </c>
      <c r="J10" s="213">
        <v>0</v>
      </c>
      <c r="K10" s="636">
        <v>18</v>
      </c>
      <c r="L10" s="731">
        <v>6</v>
      </c>
      <c r="M10" s="213">
        <v>3</v>
      </c>
      <c r="N10" s="636">
        <v>0</v>
      </c>
      <c r="O10" s="730">
        <v>183</v>
      </c>
      <c r="P10" s="728"/>
      <c r="Q10" s="729"/>
    </row>
    <row r="11" spans="1:17" s="440" customFormat="1" ht="21.75" customHeight="1">
      <c r="A11" s="448" t="s">
        <v>769</v>
      </c>
      <c r="B11" s="636">
        <v>6</v>
      </c>
      <c r="C11" s="730">
        <v>1</v>
      </c>
      <c r="D11" s="213">
        <v>1</v>
      </c>
      <c r="E11" s="730">
        <v>0</v>
      </c>
      <c r="F11" s="732">
        <v>4</v>
      </c>
      <c r="G11" s="730">
        <v>316</v>
      </c>
      <c r="H11" s="213">
        <v>110</v>
      </c>
      <c r="I11" s="730">
        <v>1</v>
      </c>
      <c r="J11" s="213">
        <v>0</v>
      </c>
      <c r="K11" s="636">
        <v>19</v>
      </c>
      <c r="L11" s="731">
        <v>6</v>
      </c>
      <c r="M11" s="213">
        <v>3</v>
      </c>
      <c r="N11" s="636">
        <v>0</v>
      </c>
      <c r="O11" s="730">
        <v>183</v>
      </c>
      <c r="P11" s="728"/>
      <c r="Q11" s="729"/>
    </row>
    <row r="12" spans="1:17" s="214" customFormat="1" ht="21.75" customHeight="1">
      <c r="A12" s="448" t="s">
        <v>770</v>
      </c>
      <c r="B12" s="730">
        <f>SUM(C12:F12)</f>
        <v>7</v>
      </c>
      <c r="C12" s="733">
        <v>1</v>
      </c>
      <c r="D12" s="733">
        <v>1</v>
      </c>
      <c r="E12" s="733">
        <v>0</v>
      </c>
      <c r="F12" s="733">
        <v>5</v>
      </c>
      <c r="G12" s="730">
        <f>SUM(H12:K12,M12:O12,P12)</f>
        <v>357</v>
      </c>
      <c r="H12" s="733">
        <v>108</v>
      </c>
      <c r="I12" s="733">
        <v>1</v>
      </c>
      <c r="J12" s="730">
        <v>0</v>
      </c>
      <c r="K12" s="636">
        <v>19</v>
      </c>
      <c r="L12" s="727">
        <v>5</v>
      </c>
      <c r="M12" s="730">
        <v>4</v>
      </c>
      <c r="N12" s="485">
        <v>0</v>
      </c>
      <c r="O12" s="730">
        <v>225</v>
      </c>
      <c r="P12" s="728"/>
      <c r="Q12" s="729"/>
    </row>
    <row r="13" spans="1:17" s="440" customFormat="1" ht="23.25" customHeight="1">
      <c r="A13" s="452" t="s">
        <v>771</v>
      </c>
      <c r="B13" s="734">
        <f>SUM(C13:F13)</f>
        <v>9</v>
      </c>
      <c r="C13" s="735">
        <v>1</v>
      </c>
      <c r="D13" s="735">
        <v>0</v>
      </c>
      <c r="E13" s="735">
        <v>1</v>
      </c>
      <c r="F13" s="735">
        <v>7</v>
      </c>
      <c r="G13" s="736">
        <f>SUM(H13:K13,M13:O13,Q13,P13)</f>
        <v>379</v>
      </c>
      <c r="H13" s="737">
        <v>106</v>
      </c>
      <c r="I13" s="737">
        <v>1</v>
      </c>
      <c r="J13" s="737">
        <v>0</v>
      </c>
      <c r="K13" s="737">
        <v>19</v>
      </c>
      <c r="L13" s="737">
        <v>5</v>
      </c>
      <c r="M13" s="737">
        <v>4</v>
      </c>
      <c r="N13" s="737">
        <v>0</v>
      </c>
      <c r="O13" s="737">
        <v>241</v>
      </c>
      <c r="P13" s="737">
        <v>0</v>
      </c>
      <c r="Q13" s="738">
        <v>8</v>
      </c>
    </row>
    <row r="14" spans="1:27" s="741" customFormat="1" ht="15" customHeight="1">
      <c r="A14" s="670" t="s">
        <v>772</v>
      </c>
      <c r="B14" s="670"/>
      <c r="C14" s="670"/>
      <c r="D14" s="739"/>
      <c r="E14" s="740"/>
      <c r="F14" s="740"/>
      <c r="G14" s="740"/>
      <c r="H14" s="739"/>
      <c r="I14" s="739"/>
      <c r="J14" s="739"/>
      <c r="K14" s="739"/>
      <c r="L14" s="739"/>
      <c r="M14" s="739"/>
      <c r="N14" s="740"/>
      <c r="O14" s="739"/>
      <c r="P14" s="740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</row>
    <row r="15" spans="1:4" ht="13.5">
      <c r="A15" s="741" t="s">
        <v>773</v>
      </c>
      <c r="B15" s="741"/>
      <c r="C15" s="741"/>
      <c r="D15" s="741"/>
    </row>
    <row r="17" ht="13.5">
      <c r="G17" s="742"/>
    </row>
  </sheetData>
  <sheetProtection/>
  <mergeCells count="5">
    <mergeCell ref="A2:G2"/>
    <mergeCell ref="A6:A7"/>
    <mergeCell ref="B6:F6"/>
    <mergeCell ref="G6:O6"/>
    <mergeCell ref="A14:C14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7.77734375" style="155" customWidth="1"/>
    <col min="2" max="2" width="8.10546875" style="155" customWidth="1"/>
    <col min="3" max="3" width="8.21484375" style="155" customWidth="1"/>
    <col min="4" max="5" width="7.10546875" style="155" customWidth="1"/>
    <col min="6" max="6" width="6.77734375" style="155" customWidth="1"/>
    <col min="7" max="7" width="7.77734375" style="155" customWidth="1"/>
    <col min="8" max="8" width="6.99609375" style="155" customWidth="1"/>
    <col min="9" max="11" width="6.77734375" style="155" customWidth="1"/>
    <col min="12" max="12" width="8.10546875" style="155" customWidth="1"/>
    <col min="13" max="13" width="6.77734375" style="155" customWidth="1"/>
    <col min="14" max="15" width="7.10546875" style="155" customWidth="1"/>
    <col min="16" max="16" width="6.21484375" style="155" customWidth="1"/>
    <col min="17" max="17" width="6.3359375" style="155" customWidth="1"/>
    <col min="18" max="18" width="7.10546875" style="155" customWidth="1"/>
    <col min="19" max="19" width="7.21484375" style="155" customWidth="1"/>
    <col min="20" max="20" width="6.3359375" style="155" customWidth="1"/>
    <col min="21" max="21" width="6.77734375" style="155" customWidth="1"/>
    <col min="22" max="16384" width="8.88671875" style="155" customWidth="1"/>
  </cols>
  <sheetData>
    <row r="2" spans="1:21" ht="18" customHeight="1">
      <c r="A2" s="357" t="s">
        <v>514</v>
      </c>
      <c r="B2" s="357"/>
      <c r="C2" s="357"/>
      <c r="D2" s="357"/>
      <c r="E2" s="357"/>
      <c r="F2" s="357"/>
      <c r="G2" s="357"/>
      <c r="H2" s="357"/>
      <c r="I2" s="357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9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s="158" customFormat="1" ht="19.5" customHeight="1">
      <c r="A4" s="156" t="s">
        <v>40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6" s="158" customFormat="1" ht="21.75" customHeight="1">
      <c r="A5" s="358" t="s">
        <v>146</v>
      </c>
      <c r="B5" s="359" t="s">
        <v>49</v>
      </c>
      <c r="C5" s="360" t="s">
        <v>282</v>
      </c>
      <c r="D5" s="360"/>
      <c r="E5" s="360"/>
      <c r="F5" s="360"/>
      <c r="G5" s="360"/>
      <c r="H5" s="360"/>
      <c r="I5" s="360"/>
      <c r="J5" s="360"/>
      <c r="K5" s="360"/>
      <c r="L5" s="361" t="s">
        <v>283</v>
      </c>
      <c r="M5" s="359" t="s">
        <v>48</v>
      </c>
      <c r="N5" s="359"/>
      <c r="O5" s="359"/>
      <c r="P5" s="359"/>
      <c r="Q5" s="359"/>
      <c r="R5" s="366" t="s">
        <v>530</v>
      </c>
      <c r="S5" s="366"/>
      <c r="T5" s="334"/>
      <c r="U5" s="338"/>
      <c r="V5" s="334"/>
      <c r="W5" s="367" t="s">
        <v>531</v>
      </c>
      <c r="X5" s="367"/>
      <c r="Y5" s="367"/>
      <c r="Z5" s="367"/>
    </row>
    <row r="6" spans="1:26" s="158" customFormat="1" ht="21.75" customHeight="1">
      <c r="A6" s="358"/>
      <c r="B6" s="359"/>
      <c r="C6" s="359" t="s">
        <v>278</v>
      </c>
      <c r="D6" s="360" t="s">
        <v>359</v>
      </c>
      <c r="E6" s="360"/>
      <c r="F6" s="360"/>
      <c r="G6" s="361" t="s">
        <v>284</v>
      </c>
      <c r="H6" s="363" t="s">
        <v>134</v>
      </c>
      <c r="I6" s="361" t="s">
        <v>285</v>
      </c>
      <c r="J6" s="361" t="s">
        <v>286</v>
      </c>
      <c r="K6" s="363" t="s">
        <v>287</v>
      </c>
      <c r="L6" s="361"/>
      <c r="M6" s="359" t="s">
        <v>50</v>
      </c>
      <c r="N6" s="361" t="s">
        <v>288</v>
      </c>
      <c r="O6" s="363" t="s">
        <v>291</v>
      </c>
      <c r="P6" s="361" t="s">
        <v>289</v>
      </c>
      <c r="Q6" s="361" t="s">
        <v>290</v>
      </c>
      <c r="R6" s="362"/>
      <c r="S6" s="335" t="s">
        <v>532</v>
      </c>
      <c r="T6" s="335" t="s">
        <v>533</v>
      </c>
      <c r="U6" s="355" t="s">
        <v>534</v>
      </c>
      <c r="V6" s="335" t="s">
        <v>535</v>
      </c>
      <c r="W6" s="5"/>
      <c r="X6" s="355" t="s">
        <v>536</v>
      </c>
      <c r="Y6" s="355" t="s">
        <v>537</v>
      </c>
      <c r="Z6" s="368" t="s">
        <v>538</v>
      </c>
    </row>
    <row r="7" spans="1:26" s="158" customFormat="1" ht="25.5" customHeight="1">
      <c r="A7" s="358"/>
      <c r="B7" s="359"/>
      <c r="C7" s="359"/>
      <c r="D7" s="153" t="s">
        <v>2</v>
      </c>
      <c r="E7" s="153" t="s">
        <v>292</v>
      </c>
      <c r="F7" s="153" t="s">
        <v>293</v>
      </c>
      <c r="G7" s="361"/>
      <c r="H7" s="365"/>
      <c r="I7" s="361"/>
      <c r="J7" s="361"/>
      <c r="K7" s="364"/>
      <c r="L7" s="361"/>
      <c r="M7" s="359"/>
      <c r="N7" s="361"/>
      <c r="O7" s="365"/>
      <c r="P7" s="361"/>
      <c r="Q7" s="361"/>
      <c r="R7" s="335"/>
      <c r="S7" s="335"/>
      <c r="T7" s="335"/>
      <c r="U7" s="362"/>
      <c r="V7" s="335" t="s">
        <v>0</v>
      </c>
      <c r="W7" s="290"/>
      <c r="X7" s="356"/>
      <c r="Y7" s="356"/>
      <c r="Z7" s="369"/>
    </row>
    <row r="8" spans="1:21" s="158" customFormat="1" ht="21.75" customHeight="1">
      <c r="A8" s="159" t="s">
        <v>220</v>
      </c>
      <c r="B8" s="193">
        <v>3365</v>
      </c>
      <c r="C8" s="193">
        <v>2542</v>
      </c>
      <c r="D8" s="193">
        <v>209</v>
      </c>
      <c r="E8" s="193">
        <v>96</v>
      </c>
      <c r="F8" s="193">
        <v>113</v>
      </c>
      <c r="G8" s="193">
        <v>2130</v>
      </c>
      <c r="H8" s="193">
        <v>51</v>
      </c>
      <c r="I8" s="193">
        <v>33</v>
      </c>
      <c r="J8" s="193">
        <v>113</v>
      </c>
      <c r="K8" s="193">
        <v>6</v>
      </c>
      <c r="L8" s="193">
        <v>60</v>
      </c>
      <c r="M8" s="193">
        <v>404</v>
      </c>
      <c r="N8" s="193">
        <v>41</v>
      </c>
      <c r="O8" s="193">
        <v>343</v>
      </c>
      <c r="P8" s="193">
        <v>0</v>
      </c>
      <c r="Q8" s="193">
        <v>20</v>
      </c>
      <c r="R8" s="193">
        <v>359</v>
      </c>
      <c r="S8" s="193">
        <v>358</v>
      </c>
      <c r="T8" s="193">
        <v>1</v>
      </c>
      <c r="U8" s="193">
        <v>0</v>
      </c>
    </row>
    <row r="9" spans="1:21" s="158" customFormat="1" ht="21.75" customHeight="1">
      <c r="A9" s="159" t="s">
        <v>426</v>
      </c>
      <c r="B9" s="193">
        <v>3361</v>
      </c>
      <c r="C9" s="193">
        <v>2557</v>
      </c>
      <c r="D9" s="193">
        <v>224</v>
      </c>
      <c r="E9" s="193">
        <v>81</v>
      </c>
      <c r="F9" s="193">
        <v>143</v>
      </c>
      <c r="G9" s="193">
        <v>2127</v>
      </c>
      <c r="H9" s="193">
        <v>53</v>
      </c>
      <c r="I9" s="193">
        <v>33</v>
      </c>
      <c r="J9" s="193">
        <v>114</v>
      </c>
      <c r="K9" s="193">
        <v>6</v>
      </c>
      <c r="L9" s="193">
        <v>63</v>
      </c>
      <c r="M9" s="193">
        <v>403</v>
      </c>
      <c r="N9" s="193">
        <v>42</v>
      </c>
      <c r="O9" s="193">
        <v>339</v>
      </c>
      <c r="P9" s="193">
        <v>0</v>
      </c>
      <c r="Q9" s="193">
        <v>22</v>
      </c>
      <c r="R9" s="193">
        <v>338</v>
      </c>
      <c r="S9" s="193">
        <v>338</v>
      </c>
      <c r="T9" s="193">
        <v>0</v>
      </c>
      <c r="U9" s="193">
        <v>0</v>
      </c>
    </row>
    <row r="10" spans="1:26" s="158" customFormat="1" ht="21.75" customHeight="1">
      <c r="A10" s="159" t="s">
        <v>405</v>
      </c>
      <c r="B10" s="193">
        <v>3644</v>
      </c>
      <c r="C10" s="193">
        <v>2552</v>
      </c>
      <c r="D10" s="193">
        <v>231</v>
      </c>
      <c r="E10" s="193">
        <v>74</v>
      </c>
      <c r="F10" s="193">
        <v>157</v>
      </c>
      <c r="G10" s="193">
        <v>2120</v>
      </c>
      <c r="H10" s="193">
        <v>51</v>
      </c>
      <c r="I10" s="193">
        <v>33</v>
      </c>
      <c r="J10" s="193">
        <v>114</v>
      </c>
      <c r="K10" s="193">
        <v>3</v>
      </c>
      <c r="L10" s="193">
        <v>92</v>
      </c>
      <c r="M10" s="193">
        <v>419</v>
      </c>
      <c r="N10" s="193">
        <v>39</v>
      </c>
      <c r="O10" s="193">
        <v>356</v>
      </c>
      <c r="P10" s="194" t="s">
        <v>218</v>
      </c>
      <c r="Q10" s="193">
        <v>24</v>
      </c>
      <c r="R10" s="193">
        <v>313</v>
      </c>
      <c r="S10" s="193">
        <v>313</v>
      </c>
      <c r="T10" s="193">
        <v>0</v>
      </c>
      <c r="U10" s="193">
        <v>0</v>
      </c>
      <c r="W10" s="158">
        <v>268</v>
      </c>
      <c r="X10" s="211" t="s">
        <v>218</v>
      </c>
      <c r="Y10" s="211" t="s">
        <v>218</v>
      </c>
      <c r="Z10" s="158">
        <v>268</v>
      </c>
    </row>
    <row r="11" spans="1:26" s="158" customFormat="1" ht="21.75" customHeight="1">
      <c r="A11" s="159" t="s">
        <v>428</v>
      </c>
      <c r="B11" s="193">
        <v>3710</v>
      </c>
      <c r="C11" s="193">
        <v>2574</v>
      </c>
      <c r="D11" s="193">
        <v>246</v>
      </c>
      <c r="E11" s="193">
        <v>70</v>
      </c>
      <c r="F11" s="193">
        <v>176</v>
      </c>
      <c r="G11" s="193">
        <v>2117</v>
      </c>
      <c r="H11" s="193">
        <v>55</v>
      </c>
      <c r="I11" s="193">
        <v>36</v>
      </c>
      <c r="J11" s="193">
        <v>114</v>
      </c>
      <c r="K11" s="193">
        <v>6</v>
      </c>
      <c r="L11" s="193">
        <v>94</v>
      </c>
      <c r="M11" s="193">
        <v>436</v>
      </c>
      <c r="N11" s="193">
        <v>47</v>
      </c>
      <c r="O11" s="193">
        <v>366</v>
      </c>
      <c r="P11" s="194" t="s">
        <v>218</v>
      </c>
      <c r="Q11" s="193">
        <v>23</v>
      </c>
      <c r="R11" s="193">
        <v>298</v>
      </c>
      <c r="S11" s="193">
        <v>298</v>
      </c>
      <c r="T11" s="193">
        <v>0</v>
      </c>
      <c r="U11" s="193">
        <v>0</v>
      </c>
      <c r="W11" s="158">
        <v>308</v>
      </c>
      <c r="X11" s="211" t="s">
        <v>218</v>
      </c>
      <c r="Y11" s="211" t="s">
        <v>218</v>
      </c>
      <c r="Z11" s="158">
        <v>308</v>
      </c>
    </row>
    <row r="12" spans="1:26" s="158" customFormat="1" ht="21.75" customHeight="1">
      <c r="A12" s="159" t="s">
        <v>443</v>
      </c>
      <c r="B12" s="193">
        <v>3715</v>
      </c>
      <c r="C12" s="193">
        <v>2607</v>
      </c>
      <c r="D12" s="193">
        <v>279</v>
      </c>
      <c r="E12" s="193">
        <v>63</v>
      </c>
      <c r="F12" s="193">
        <v>216</v>
      </c>
      <c r="G12" s="193">
        <v>2115</v>
      </c>
      <c r="H12" s="193">
        <v>56</v>
      </c>
      <c r="I12" s="193">
        <v>35</v>
      </c>
      <c r="J12" s="193">
        <v>116</v>
      </c>
      <c r="K12" s="193">
        <v>6</v>
      </c>
      <c r="L12" s="193">
        <v>97</v>
      </c>
      <c r="M12" s="193">
        <v>436</v>
      </c>
      <c r="N12" s="193">
        <v>52</v>
      </c>
      <c r="O12" s="193">
        <v>356</v>
      </c>
      <c r="P12" s="194">
        <v>0</v>
      </c>
      <c r="Q12" s="193">
        <v>24</v>
      </c>
      <c r="R12" s="193">
        <v>297</v>
      </c>
      <c r="S12" s="193">
        <v>297</v>
      </c>
      <c r="T12" s="193">
        <v>0</v>
      </c>
      <c r="U12" s="193">
        <v>0</v>
      </c>
      <c r="W12" s="310">
        <v>282</v>
      </c>
      <c r="X12" s="193">
        <v>0</v>
      </c>
      <c r="Y12" s="311">
        <v>7</v>
      </c>
      <c r="Z12" s="310">
        <v>275</v>
      </c>
    </row>
    <row r="13" spans="1:27" s="5" customFormat="1" ht="21" customHeight="1">
      <c r="A13" s="261" t="s">
        <v>528</v>
      </c>
      <c r="B13" s="312">
        <f>C13+L13+M13+R13+W13</f>
        <v>3707</v>
      </c>
      <c r="C13" s="74">
        <f>D13+G13+H13+I13+J13+K13</f>
        <v>2605</v>
      </c>
      <c r="D13" s="74">
        <f>E13+F13</f>
        <v>301</v>
      </c>
      <c r="E13" s="74">
        <v>52</v>
      </c>
      <c r="F13" s="74">
        <v>249</v>
      </c>
      <c r="G13" s="74">
        <v>2093</v>
      </c>
      <c r="H13" s="74">
        <v>53</v>
      </c>
      <c r="I13" s="74">
        <v>36</v>
      </c>
      <c r="J13" s="74">
        <v>115</v>
      </c>
      <c r="K13" s="74">
        <v>7</v>
      </c>
      <c r="L13" s="74">
        <v>102</v>
      </c>
      <c r="M13" s="74">
        <f>SUM(N13:Q13)</f>
        <v>425</v>
      </c>
      <c r="N13" s="74">
        <v>54</v>
      </c>
      <c r="O13" s="74">
        <v>354</v>
      </c>
      <c r="P13" s="99">
        <v>1</v>
      </c>
      <c r="Q13" s="74">
        <v>16</v>
      </c>
      <c r="R13" s="74">
        <f>SUM(S13:V13)</f>
        <v>271</v>
      </c>
      <c r="S13" s="74">
        <v>1</v>
      </c>
      <c r="T13" s="74">
        <v>270</v>
      </c>
      <c r="U13" s="74">
        <v>0</v>
      </c>
      <c r="V13" s="74">
        <v>0</v>
      </c>
      <c r="W13" s="74">
        <f>SUM(X13:Z13)</f>
        <v>304</v>
      </c>
      <c r="X13" s="99">
        <v>0</v>
      </c>
      <c r="Y13" s="99">
        <v>6</v>
      </c>
      <c r="Z13" s="74">
        <v>298</v>
      </c>
      <c r="AA13" s="85"/>
    </row>
    <row r="14" spans="1:21" s="161" customFormat="1" ht="21" customHeight="1">
      <c r="A14" s="1" t="s">
        <v>450</v>
      </c>
      <c r="B14" s="180"/>
      <c r="C14" s="119"/>
      <c r="D14" s="119"/>
      <c r="E14" s="160"/>
      <c r="F14" s="160"/>
      <c r="G14" s="181"/>
      <c r="H14" s="182"/>
      <c r="I14" s="183"/>
      <c r="J14" s="184"/>
      <c r="K14" s="185"/>
      <c r="L14" s="186"/>
      <c r="M14" s="119"/>
      <c r="N14" s="187"/>
      <c r="O14" s="187"/>
      <c r="P14" s="119"/>
      <c r="Q14" s="188"/>
      <c r="R14" s="119"/>
      <c r="S14" s="189"/>
      <c r="T14" s="119"/>
      <c r="U14" s="119"/>
    </row>
    <row r="15" ht="13.5">
      <c r="A15" s="162" t="s">
        <v>449</v>
      </c>
    </row>
    <row r="16" ht="13.5">
      <c r="A16" s="162" t="s">
        <v>294</v>
      </c>
    </row>
  </sheetData>
  <sheetProtection/>
  <mergeCells count="28">
    <mergeCell ref="R5:V5"/>
    <mergeCell ref="W5:Z5"/>
    <mergeCell ref="Z6:Z7"/>
    <mergeCell ref="U6:U7"/>
    <mergeCell ref="C6:C7"/>
    <mergeCell ref="D6:F6"/>
    <mergeCell ref="G6:G7"/>
    <mergeCell ref="H6:H7"/>
    <mergeCell ref="I6:I7"/>
    <mergeCell ref="Q6:Q7"/>
    <mergeCell ref="P6:P7"/>
    <mergeCell ref="R6:R7"/>
    <mergeCell ref="S6:S7"/>
    <mergeCell ref="T6:T7"/>
    <mergeCell ref="K6:K7"/>
    <mergeCell ref="M6:M7"/>
    <mergeCell ref="N6:N7"/>
    <mergeCell ref="O6:O7"/>
    <mergeCell ref="X6:X7"/>
    <mergeCell ref="Y6:Y7"/>
    <mergeCell ref="V6:V7"/>
    <mergeCell ref="A2:I2"/>
    <mergeCell ref="A5:A7"/>
    <mergeCell ref="B5:B7"/>
    <mergeCell ref="C5:K5"/>
    <mergeCell ref="L5:L7"/>
    <mergeCell ref="J6:J7"/>
    <mergeCell ref="M5:Q5"/>
  </mergeCells>
  <printOptions/>
  <pageMargins left="0.17" right="0.17" top="1" bottom="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26"/>
  <sheetViews>
    <sheetView zoomScalePageLayoutView="0" workbookViewId="0" topLeftCell="A1">
      <selection activeCell="K31" sqref="K31"/>
    </sheetView>
  </sheetViews>
  <sheetFormatPr defaultColWidth="8.88671875" defaultRowHeight="13.5"/>
  <cols>
    <col min="1" max="1" width="10.88671875" style="164" customWidth="1"/>
    <col min="2" max="2" width="9.99609375" style="163" customWidth="1"/>
    <col min="3" max="3" width="10.5546875" style="163" customWidth="1"/>
    <col min="4" max="4" width="10.77734375" style="163" customWidth="1"/>
    <col min="5" max="5" width="10.88671875" style="163" customWidth="1"/>
    <col min="6" max="6" width="10.3359375" style="163" customWidth="1"/>
    <col min="7" max="7" width="9.99609375" style="163" customWidth="1"/>
    <col min="8" max="8" width="9.10546875" style="163" customWidth="1"/>
    <col min="9" max="9" width="9.4453125" style="163" customWidth="1"/>
    <col min="10" max="10" width="10.88671875" style="163" customWidth="1"/>
    <col min="11" max="11" width="12.10546875" style="163" customWidth="1"/>
    <col min="12" max="14" width="8.88671875" style="164" customWidth="1"/>
    <col min="15" max="15" width="9.3359375" style="164" bestFit="1" customWidth="1"/>
    <col min="16" max="16" width="8.99609375" style="164" bestFit="1" customWidth="1"/>
    <col min="17" max="17" width="12.6640625" style="164" customWidth="1"/>
    <col min="18" max="23" width="8.99609375" style="164" bestFit="1" customWidth="1"/>
    <col min="24" max="24" width="9.3359375" style="164" bestFit="1" customWidth="1"/>
    <col min="25" max="29" width="8.99609375" style="164" bestFit="1" customWidth="1"/>
    <col min="30" max="16384" width="8.88671875" style="164" customWidth="1"/>
  </cols>
  <sheetData>
    <row r="2" spans="1:6" ht="21" customHeight="1">
      <c r="A2" s="370" t="s">
        <v>515</v>
      </c>
      <c r="B2" s="370"/>
      <c r="C2" s="370"/>
      <c r="D2" s="370"/>
      <c r="E2" s="370"/>
      <c r="F2" s="370"/>
    </row>
    <row r="3" spans="1:6" ht="12.75" customHeight="1">
      <c r="A3" s="165"/>
      <c r="B3" s="166"/>
      <c r="C3" s="166"/>
      <c r="D3" s="166"/>
      <c r="E3" s="163" t="s">
        <v>0</v>
      </c>
      <c r="F3" s="166"/>
    </row>
    <row r="4" spans="1:11" s="170" customFormat="1" ht="18" customHeight="1">
      <c r="A4" s="167" t="s">
        <v>40</v>
      </c>
      <c r="B4" s="168"/>
      <c r="C4" s="168"/>
      <c r="D4" s="168"/>
      <c r="E4" s="168"/>
      <c r="F4" s="168"/>
      <c r="G4" s="169"/>
      <c r="H4" s="169"/>
      <c r="I4" s="169"/>
      <c r="J4" s="169"/>
      <c r="K4" s="169"/>
    </row>
    <row r="5" spans="1:17" s="170" customFormat="1" ht="17.25" customHeight="1">
      <c r="A5" s="372" t="s">
        <v>146</v>
      </c>
      <c r="B5" s="375" t="s">
        <v>539</v>
      </c>
      <c r="C5" s="378" t="s">
        <v>540</v>
      </c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353" t="s">
        <v>541</v>
      </c>
      <c r="O5" s="353"/>
      <c r="P5" s="353"/>
      <c r="Q5" s="353"/>
    </row>
    <row r="6" spans="1:17" s="170" customFormat="1" ht="17.25" customHeight="1">
      <c r="A6" s="373"/>
      <c r="B6" s="376"/>
      <c r="C6" s="291"/>
      <c r="D6" s="381" t="s">
        <v>182</v>
      </c>
      <c r="E6" s="383" t="s">
        <v>109</v>
      </c>
      <c r="F6" s="385" t="s">
        <v>51</v>
      </c>
      <c r="G6" s="378" t="s">
        <v>542</v>
      </c>
      <c r="H6" s="379"/>
      <c r="I6" s="379"/>
      <c r="J6" s="380"/>
      <c r="K6" s="383" t="s">
        <v>52</v>
      </c>
      <c r="L6" s="387" t="s">
        <v>110</v>
      </c>
      <c r="M6" s="387" t="s">
        <v>81</v>
      </c>
      <c r="N6" s="20"/>
      <c r="O6" s="383" t="s">
        <v>129</v>
      </c>
      <c r="P6" s="387" t="s">
        <v>130</v>
      </c>
      <c r="Q6" s="375" t="s">
        <v>546</v>
      </c>
    </row>
    <row r="7" spans="1:17" s="170" customFormat="1" ht="17.25" customHeight="1">
      <c r="A7" s="374"/>
      <c r="B7" s="377"/>
      <c r="C7" s="282"/>
      <c r="D7" s="382"/>
      <c r="E7" s="384"/>
      <c r="F7" s="386"/>
      <c r="G7" s="250"/>
      <c r="H7" s="37" t="s">
        <v>543</v>
      </c>
      <c r="I7" s="34" t="s">
        <v>544</v>
      </c>
      <c r="J7" s="34" t="s">
        <v>545</v>
      </c>
      <c r="K7" s="384"/>
      <c r="L7" s="388"/>
      <c r="M7" s="388"/>
      <c r="N7" s="285"/>
      <c r="O7" s="384"/>
      <c r="P7" s="388"/>
      <c r="Q7" s="377"/>
    </row>
    <row r="8" spans="1:15" s="170" customFormat="1" ht="24.75" customHeight="1">
      <c r="A8" s="171" t="s">
        <v>220</v>
      </c>
      <c r="B8" s="172">
        <v>920</v>
      </c>
      <c r="C8" s="55">
        <f aca="true" t="shared" si="0" ref="C8:C13">D8+E8+F8+G8+K8+L8+M8</f>
        <v>919</v>
      </c>
      <c r="D8" s="173">
        <v>72</v>
      </c>
      <c r="E8" s="173">
        <v>53</v>
      </c>
      <c r="F8" s="173">
        <v>121</v>
      </c>
      <c r="G8" s="173">
        <v>430</v>
      </c>
      <c r="J8" s="173">
        <v>0</v>
      </c>
      <c r="K8" s="173">
        <v>217</v>
      </c>
      <c r="L8" s="173">
        <v>26</v>
      </c>
      <c r="N8" s="55">
        <f aca="true" t="shared" si="1" ref="N8:N13">SUM(O8:Q8)</f>
        <v>1</v>
      </c>
      <c r="O8" s="173">
        <v>1</v>
      </c>
    </row>
    <row r="9" spans="1:15" s="170" customFormat="1" ht="24.75" customHeight="1">
      <c r="A9" s="171" t="s">
        <v>258</v>
      </c>
      <c r="B9" s="172">
        <v>919</v>
      </c>
      <c r="C9" s="55">
        <f t="shared" si="0"/>
        <v>918</v>
      </c>
      <c r="D9" s="173">
        <v>71</v>
      </c>
      <c r="E9" s="173">
        <v>54</v>
      </c>
      <c r="F9" s="173">
        <v>117</v>
      </c>
      <c r="G9" s="173">
        <v>426</v>
      </c>
      <c r="J9" s="173">
        <v>0</v>
      </c>
      <c r="K9" s="173">
        <v>216</v>
      </c>
      <c r="L9" s="173">
        <v>34</v>
      </c>
      <c r="N9" s="55">
        <f t="shared" si="1"/>
        <v>1</v>
      </c>
      <c r="O9" s="173">
        <v>1</v>
      </c>
    </row>
    <row r="10" spans="1:15" s="170" customFormat="1" ht="24.75" customHeight="1">
      <c r="A10" s="171" t="s">
        <v>405</v>
      </c>
      <c r="B10" s="172">
        <v>897</v>
      </c>
      <c r="C10" s="55">
        <f t="shared" si="0"/>
        <v>896</v>
      </c>
      <c r="D10" s="172">
        <v>68</v>
      </c>
      <c r="E10" s="172">
        <v>53</v>
      </c>
      <c r="F10" s="172">
        <v>111</v>
      </c>
      <c r="G10" s="172">
        <v>425</v>
      </c>
      <c r="J10" s="173">
        <v>0</v>
      </c>
      <c r="K10" s="172">
        <v>201</v>
      </c>
      <c r="L10" s="172">
        <v>38</v>
      </c>
      <c r="N10" s="55">
        <f t="shared" si="1"/>
        <v>1</v>
      </c>
      <c r="O10" s="172">
        <v>1</v>
      </c>
    </row>
    <row r="11" spans="1:15" s="170" customFormat="1" ht="24.75" customHeight="1">
      <c r="A11" s="171" t="s">
        <v>429</v>
      </c>
      <c r="B11" s="172">
        <v>908</v>
      </c>
      <c r="C11" s="55">
        <f t="shared" si="0"/>
        <v>907</v>
      </c>
      <c r="D11" s="172">
        <v>68</v>
      </c>
      <c r="E11" s="172">
        <v>51</v>
      </c>
      <c r="F11" s="172">
        <v>113</v>
      </c>
      <c r="G11" s="172">
        <v>441</v>
      </c>
      <c r="J11" s="173">
        <v>0</v>
      </c>
      <c r="K11" s="172">
        <v>197</v>
      </c>
      <c r="L11" s="172">
        <v>37</v>
      </c>
      <c r="N11" s="55">
        <f t="shared" si="1"/>
        <v>1</v>
      </c>
      <c r="O11" s="172">
        <v>1</v>
      </c>
    </row>
    <row r="12" spans="1:17" s="170" customFormat="1" ht="24.75" customHeight="1">
      <c r="A12" s="171" t="s">
        <v>443</v>
      </c>
      <c r="B12" s="172">
        <v>909</v>
      </c>
      <c r="C12" s="55">
        <f t="shared" si="0"/>
        <v>907</v>
      </c>
      <c r="D12" s="172">
        <v>67</v>
      </c>
      <c r="E12" s="172">
        <v>49</v>
      </c>
      <c r="F12" s="172">
        <v>110</v>
      </c>
      <c r="G12" s="172">
        <v>443</v>
      </c>
      <c r="J12" s="173"/>
      <c r="K12" s="172">
        <v>198</v>
      </c>
      <c r="L12" s="172">
        <v>40</v>
      </c>
      <c r="N12" s="55">
        <f t="shared" si="1"/>
        <v>2</v>
      </c>
      <c r="O12" s="172">
        <v>1</v>
      </c>
      <c r="Q12" s="173">
        <v>1</v>
      </c>
    </row>
    <row r="13" spans="1:33" s="19" customFormat="1" ht="21" customHeight="1">
      <c r="A13" s="262" t="s">
        <v>528</v>
      </c>
      <c r="B13" s="260">
        <f>C13+N13</f>
        <v>923</v>
      </c>
      <c r="C13" s="260">
        <f t="shared" si="0"/>
        <v>921</v>
      </c>
      <c r="D13" s="260">
        <v>66</v>
      </c>
      <c r="E13" s="260">
        <v>47</v>
      </c>
      <c r="F13" s="260">
        <v>111</v>
      </c>
      <c r="G13" s="260">
        <f>SUM(H13:J13)</f>
        <v>472</v>
      </c>
      <c r="H13" s="260">
        <v>48</v>
      </c>
      <c r="I13" s="260">
        <v>37</v>
      </c>
      <c r="J13" s="260">
        <v>387</v>
      </c>
      <c r="K13" s="260">
        <v>186</v>
      </c>
      <c r="L13" s="260">
        <v>39</v>
      </c>
      <c r="M13" s="260">
        <v>0</v>
      </c>
      <c r="N13" s="260">
        <f t="shared" si="1"/>
        <v>2</v>
      </c>
      <c r="O13" s="260">
        <v>1</v>
      </c>
      <c r="P13" s="260">
        <v>0</v>
      </c>
      <c r="Q13" s="260">
        <v>1</v>
      </c>
      <c r="R13" s="41"/>
      <c r="S13" s="30"/>
      <c r="T13" s="41"/>
      <c r="U13" s="30"/>
      <c r="V13" s="41"/>
      <c r="W13" s="30"/>
      <c r="X13" s="41"/>
      <c r="Y13" s="30"/>
      <c r="Z13" s="41"/>
      <c r="AA13" s="30"/>
      <c r="AB13" s="41"/>
      <c r="AC13" s="30"/>
      <c r="AD13" s="41"/>
      <c r="AE13" s="30"/>
      <c r="AF13" s="41"/>
      <c r="AG13" s="30"/>
    </row>
    <row r="14" spans="1:2" ht="13.5">
      <c r="A14" s="371" t="s">
        <v>450</v>
      </c>
      <c r="B14" s="371"/>
    </row>
    <row r="15" ht="13.5">
      <c r="A15" s="152" t="s">
        <v>195</v>
      </c>
    </row>
    <row r="19" ht="13.5">
      <c r="G19" s="166"/>
    </row>
    <row r="20" ht="13.5">
      <c r="G20" s="166"/>
    </row>
    <row r="21" ht="13.5">
      <c r="G21" s="166"/>
    </row>
    <row r="22" ht="13.5">
      <c r="G22" s="166"/>
    </row>
    <row r="23" ht="13.5">
      <c r="G23" s="166"/>
    </row>
    <row r="24" spans="1:7" ht="13.5">
      <c r="A24" s="165"/>
      <c r="C24" s="166"/>
      <c r="D24" s="166"/>
      <c r="F24" s="166"/>
      <c r="G24" s="166"/>
    </row>
    <row r="25" spans="1:7" ht="13.5">
      <c r="A25" s="165"/>
      <c r="C25" s="166"/>
      <c r="D25" s="166"/>
      <c r="F25" s="166"/>
      <c r="G25" s="166"/>
    </row>
    <row r="26" spans="1:7" ht="13.5">
      <c r="A26" s="165"/>
      <c r="C26" s="166"/>
      <c r="D26" s="166"/>
      <c r="F26" s="166"/>
      <c r="G26" s="166"/>
    </row>
  </sheetData>
  <sheetProtection/>
  <mergeCells count="16">
    <mergeCell ref="K6:K7"/>
    <mergeCell ref="L6:L7"/>
    <mergeCell ref="M6:M7"/>
    <mergeCell ref="O6:O7"/>
    <mergeCell ref="P6:P7"/>
    <mergeCell ref="Q6:Q7"/>
    <mergeCell ref="A2:F2"/>
    <mergeCell ref="A14:B14"/>
    <mergeCell ref="A5:A7"/>
    <mergeCell ref="B5:B7"/>
    <mergeCell ref="C5:M5"/>
    <mergeCell ref="N5:Q5"/>
    <mergeCell ref="D6:D7"/>
    <mergeCell ref="E6:E7"/>
    <mergeCell ref="F6:F7"/>
    <mergeCell ref="G6:J6"/>
  </mergeCells>
  <printOptions/>
  <pageMargins left="0.75" right="0.75" top="0.66" bottom="0.4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2013-12-18T06:12:10Z</cp:lastPrinted>
  <dcterms:created xsi:type="dcterms:W3CDTF">1998-03-03T05:16:31Z</dcterms:created>
  <dcterms:modified xsi:type="dcterms:W3CDTF">2014-01-29T05:24:08Z</dcterms:modified>
  <cp:category/>
  <cp:version/>
  <cp:contentType/>
  <cp:contentStatus/>
</cp:coreProperties>
</file>