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5790" windowHeight="6105" tabRatio="882" firstSheet="2" activeTab="2"/>
  </bookViews>
  <sheets>
    <sheet name="VXXXXX" sheetId="1" state="veryHidden" r:id="rId1"/>
    <sheet name="VXXXX" sheetId="2" state="veryHidden" r:id="rId2"/>
    <sheet name="1.지방세부담" sheetId="3" r:id="rId3"/>
    <sheet name="2.지방세징수" sheetId="4" r:id="rId4"/>
    <sheet name="3.예산결산총괄" sheetId="5" r:id="rId5"/>
    <sheet name="4.일반회계세입예산개요" sheetId="6" r:id="rId6"/>
    <sheet name="5.일반회계세입결산" sheetId="7" r:id="rId7"/>
    <sheet name="6.일반회계세출예산개요" sheetId="8" r:id="rId8"/>
    <sheet name="7. 일반회계세출결산" sheetId="9" r:id="rId9"/>
    <sheet name="8.특별회계세입세출" sheetId="10" r:id="rId10"/>
    <sheet name="9.특별회계 예산결산" sheetId="11" r:id="rId11"/>
    <sheet name="9-1.특별회계 예산개요" sheetId="12" r:id="rId12"/>
    <sheet name="10.공유재산" sheetId="13" r:id="rId13"/>
    <sheet name="11.지방재정자립지표" sheetId="14" r:id="rId14"/>
  </sheets>
  <definedNames>
    <definedName name="_xlnm.Print_Area" localSheetId="4">'3.예산결산총괄'!$A$2:$M$14</definedName>
    <definedName name="_xlnm.Print_Titles" localSheetId="2">'1.지방세부담'!$A:$A</definedName>
    <definedName name="_xlnm.Print_Titles" localSheetId="3">'2.지방세징수'!$A:$A</definedName>
  </definedNames>
  <calcPr fullCalcOnLoad="1"/>
</workbook>
</file>

<file path=xl/comments10.xml><?xml version="1.0" encoding="utf-8"?>
<comments xmlns="http://schemas.openxmlformats.org/spreadsheetml/2006/main">
  <authors>
    <author>남구청17</author>
  </authors>
  <commentList>
    <comment ref="I6" authorId="0">
      <text>
        <r>
          <rPr>
            <b/>
            <sz val="9"/>
            <rFont val="굴림"/>
            <family val="3"/>
          </rPr>
          <t>명칭수정</t>
        </r>
      </text>
    </comment>
    <comment ref="K6" authorId="0">
      <text>
        <r>
          <rPr>
            <b/>
            <sz val="9"/>
            <rFont val="굴림"/>
            <family val="3"/>
          </rPr>
          <t>명칭수정</t>
        </r>
      </text>
    </comment>
  </commentList>
</comments>
</file>

<file path=xl/sharedStrings.xml><?xml version="1.0" encoding="utf-8"?>
<sst xmlns="http://schemas.openxmlformats.org/spreadsheetml/2006/main" count="408" uniqueCount="320">
  <si>
    <t>단위:천원</t>
  </si>
  <si>
    <t xml:space="preserve"> </t>
  </si>
  <si>
    <t>계</t>
  </si>
  <si>
    <t xml:space="preserve"> 예  산  현  액</t>
  </si>
  <si>
    <t>세        입</t>
  </si>
  <si>
    <t>세        출</t>
  </si>
  <si>
    <t>잉        여</t>
  </si>
  <si>
    <t>일    반</t>
  </si>
  <si>
    <t>특    별</t>
  </si>
  <si>
    <t>세   외   수   입</t>
  </si>
  <si>
    <t xml:space="preserve"> (경상적세외수입)</t>
  </si>
  <si>
    <t xml:space="preserve"> (임시적세외수입)</t>
  </si>
  <si>
    <t>지  방  교  부  세</t>
  </si>
  <si>
    <t>취 득 세</t>
  </si>
  <si>
    <t>등 록 세</t>
  </si>
  <si>
    <t>면 허 세</t>
  </si>
  <si>
    <t>재 산 세</t>
  </si>
  <si>
    <t>자동차세</t>
  </si>
  <si>
    <t>종합토지세</t>
  </si>
  <si>
    <t>지역개발세</t>
  </si>
  <si>
    <t>공동시설세</t>
  </si>
  <si>
    <t>도시계획세</t>
  </si>
  <si>
    <t>회 계 수</t>
  </si>
  <si>
    <t>세      입</t>
  </si>
  <si>
    <t>세      출</t>
  </si>
  <si>
    <t>물</t>
  </si>
  <si>
    <t xml:space="preserve"> 구</t>
  </si>
  <si>
    <t xml:space="preserve"> 죽</t>
  </si>
  <si>
    <t>타</t>
  </si>
  <si>
    <t>총평가액</t>
  </si>
  <si>
    <t>평 가 액</t>
  </si>
  <si>
    <t>점</t>
  </si>
  <si>
    <t>수량(건)</t>
  </si>
  <si>
    <t xml:space="preserve">                   보                            통                         세</t>
  </si>
  <si>
    <t>목          적          세</t>
  </si>
  <si>
    <t>과 년 도 수 입</t>
  </si>
  <si>
    <t>구·군세</t>
  </si>
  <si>
    <t>구     ·     군          세</t>
  </si>
  <si>
    <t>구 · 군  세</t>
  </si>
  <si>
    <t>도축세</t>
  </si>
  <si>
    <t>면허세</t>
  </si>
  <si>
    <t>자동차세</t>
  </si>
  <si>
    <t>세</t>
  </si>
  <si>
    <t xml:space="preserve">                       세     외     수     입</t>
  </si>
  <si>
    <t>주 행 세</t>
  </si>
  <si>
    <t>주 민 세</t>
  </si>
  <si>
    <t>지방교육세</t>
  </si>
  <si>
    <t>합   계</t>
  </si>
  <si>
    <t>농업소득세</t>
  </si>
  <si>
    <t>예산현액대       결산비율      (%)</t>
  </si>
  <si>
    <t>구성비(%)</t>
  </si>
  <si>
    <t>사업소세</t>
  </si>
  <si>
    <t xml:space="preserve">       임  시  적  세  외  수  입</t>
  </si>
  <si>
    <t>예산현액</t>
  </si>
  <si>
    <t xml:space="preserve"> 주:금년 예산현액은 전년 이월액 포함</t>
  </si>
  <si>
    <t>단위:천원</t>
  </si>
  <si>
    <t>담배소비세</t>
  </si>
  <si>
    <t>주민세</t>
  </si>
  <si>
    <t>주행세</t>
  </si>
  <si>
    <t>레 저 세</t>
  </si>
  <si>
    <t>광역시세</t>
  </si>
  <si>
    <t>광          역         시         세</t>
  </si>
  <si>
    <t>광    역    시    세</t>
  </si>
  <si>
    <t>보</t>
  </si>
  <si>
    <t>통</t>
  </si>
  <si>
    <t>합  계</t>
  </si>
  <si>
    <t>지방세</t>
  </si>
  <si>
    <t xml:space="preserve">보조금
</t>
  </si>
  <si>
    <t xml:space="preserve">        경   상    적    세    외    수    입</t>
  </si>
  <si>
    <t>사 업 장
생산수입</t>
  </si>
  <si>
    <t>이  자
수  입</t>
  </si>
  <si>
    <t>순세계
잉여금</t>
  </si>
  <si>
    <t>이 월 금</t>
  </si>
  <si>
    <t>예탁금 및
예 수  금</t>
  </si>
  <si>
    <t>전 입 금</t>
  </si>
  <si>
    <t>징수교부금
수     입</t>
  </si>
  <si>
    <t>재산매각
수    입</t>
  </si>
  <si>
    <t>재산임대
수    입</t>
  </si>
  <si>
    <t>기부금및
기금수입</t>
  </si>
  <si>
    <t>단위:백만원</t>
  </si>
  <si>
    <t>단위:백만원</t>
  </si>
  <si>
    <t>사용료
수  입</t>
  </si>
  <si>
    <t>수수료
수  입</t>
  </si>
  <si>
    <t>조정교부금 및 재정보전금</t>
  </si>
  <si>
    <t>지방채 및 예치금회수</t>
  </si>
  <si>
    <t>보      조      금</t>
  </si>
  <si>
    <t xml:space="preserve">    전입금</t>
  </si>
  <si>
    <t>예  산  현  액</t>
  </si>
  <si>
    <t>결    산</t>
  </si>
  <si>
    <t>금  액</t>
  </si>
  <si>
    <t>금   액</t>
  </si>
  <si>
    <t>구    분</t>
  </si>
  <si>
    <t>구   분</t>
  </si>
  <si>
    <t>인       구             (외국인제외)</t>
  </si>
  <si>
    <t>1인당 부담액  (원)</t>
  </si>
  <si>
    <t>세      대           (외국인세대제외)</t>
  </si>
  <si>
    <t>세대당 부담액  (원)</t>
  </si>
  <si>
    <t>계</t>
  </si>
  <si>
    <t>직 접 세</t>
  </si>
  <si>
    <t>간 접 세</t>
  </si>
  <si>
    <t>6. 일반회계 세출예산 개요</t>
  </si>
  <si>
    <t>자료 : 세무과</t>
  </si>
  <si>
    <t>자료:세무과</t>
  </si>
  <si>
    <t xml:space="preserve">지  방  세 </t>
  </si>
  <si>
    <t xml:space="preserve">지   방
교부세
</t>
  </si>
  <si>
    <t xml:space="preserve">조정교부금
(재정보전금)
</t>
  </si>
  <si>
    <t xml:space="preserve">지   방
양여금
</t>
  </si>
  <si>
    <t xml:space="preserve">지방채
</t>
  </si>
  <si>
    <t>2 0 0 6</t>
  </si>
  <si>
    <t>2 0 0 7</t>
  </si>
  <si>
    <t>2  0  0  6</t>
  </si>
  <si>
    <t>자료:행정지원과</t>
  </si>
  <si>
    <t>2 0 0 7</t>
  </si>
  <si>
    <t>2 0 0 8</t>
  </si>
  <si>
    <t>연     별</t>
  </si>
  <si>
    <t>합     계</t>
  </si>
  <si>
    <t>일      반
공공행정</t>
  </si>
  <si>
    <t>공공질서
및 안전</t>
  </si>
  <si>
    <t>교  육</t>
  </si>
  <si>
    <t>문화 및
관    광</t>
  </si>
  <si>
    <t>환경보호</t>
  </si>
  <si>
    <t>사회복지</t>
  </si>
  <si>
    <t>보  건</t>
  </si>
  <si>
    <t>농      림
해양수산</t>
  </si>
  <si>
    <t>산    업,
중소기업</t>
  </si>
  <si>
    <t>수송 및 
교    통</t>
  </si>
  <si>
    <t>국토 및 
지역개발</t>
  </si>
  <si>
    <t>과학기술</t>
  </si>
  <si>
    <t>예비비</t>
  </si>
  <si>
    <t>기  타</t>
  </si>
  <si>
    <t xml:space="preserve">  10.  공유재산</t>
  </si>
  <si>
    <t>단위:천원</t>
  </si>
  <si>
    <t>구  분</t>
  </si>
  <si>
    <t>토       지</t>
  </si>
  <si>
    <t>건      물</t>
  </si>
  <si>
    <t>기 계 기 구</t>
  </si>
  <si>
    <t>입 목 · 죽</t>
  </si>
  <si>
    <t>공   작   물</t>
  </si>
  <si>
    <t>무체재산</t>
  </si>
  <si>
    <t>유가증권</t>
  </si>
  <si>
    <t>면적(천㎡)</t>
  </si>
  <si>
    <t>면적(㎡)</t>
  </si>
  <si>
    <t>점</t>
  </si>
  <si>
    <t>수량(주)</t>
  </si>
  <si>
    <t>2 0 0 7</t>
  </si>
  <si>
    <t>2 0 0 8</t>
  </si>
  <si>
    <t>자료:지적과</t>
  </si>
  <si>
    <t xml:space="preserve">    재산임대수입</t>
  </si>
  <si>
    <t xml:space="preserve">    사용료수입</t>
  </si>
  <si>
    <t xml:space="preserve">    수수료수입</t>
  </si>
  <si>
    <t xml:space="preserve">    사업수입</t>
  </si>
  <si>
    <t xml:space="preserve">    징수교부금</t>
  </si>
  <si>
    <t xml:space="preserve">    이자수입</t>
  </si>
  <si>
    <t xml:space="preserve">    재산매각수입</t>
  </si>
  <si>
    <t xml:space="preserve">    이월금</t>
  </si>
  <si>
    <t xml:space="preserve">    예탁금 및 예수금</t>
  </si>
  <si>
    <t xml:space="preserve">    융자금원금수입</t>
  </si>
  <si>
    <t xml:space="preserve">    부담금</t>
  </si>
  <si>
    <t xml:space="preserve">    잡수입</t>
  </si>
  <si>
    <t xml:space="preserve">    지난년도수입</t>
  </si>
  <si>
    <t>면적㈜</t>
  </si>
  <si>
    <t>구       분</t>
  </si>
  <si>
    <t>결  산</t>
  </si>
  <si>
    <t>예 산 대       결산비율      (%)</t>
  </si>
  <si>
    <t>2  0  0  7</t>
  </si>
  <si>
    <t>2  0  0  8</t>
  </si>
  <si>
    <t xml:space="preserve">    입법 및 선거관리</t>
  </si>
  <si>
    <t xml:space="preserve">    지방행정·재정지원</t>
  </si>
  <si>
    <t xml:space="preserve">    재정·금융</t>
  </si>
  <si>
    <t xml:space="preserve">    일반행정</t>
  </si>
  <si>
    <t xml:space="preserve">    재난방재·민방위</t>
  </si>
  <si>
    <t xml:space="preserve">    유아 및 초등교육</t>
  </si>
  <si>
    <t xml:space="preserve">    평생·직업교육</t>
  </si>
  <si>
    <t xml:space="preserve">    문화예술</t>
  </si>
  <si>
    <t xml:space="preserve">    관    광</t>
  </si>
  <si>
    <t xml:space="preserve">    체    육</t>
  </si>
  <si>
    <t xml:space="preserve">    문 화 재</t>
  </si>
  <si>
    <t xml:space="preserve">    상하수도·수질</t>
  </si>
  <si>
    <t xml:space="preserve">    폐 기 물</t>
  </si>
  <si>
    <t xml:space="preserve">    대    기</t>
  </si>
  <si>
    <t xml:space="preserve">    자    연</t>
  </si>
  <si>
    <t xml:space="preserve">    환경보호일반</t>
  </si>
  <si>
    <t xml:space="preserve">    기초생활보장</t>
  </si>
  <si>
    <t xml:space="preserve">    취약계층지원</t>
  </si>
  <si>
    <t xml:space="preserve">    보육·가족 및 여성</t>
  </si>
  <si>
    <t xml:space="preserve">    노인·청소년</t>
  </si>
  <si>
    <t xml:space="preserve">    노    동</t>
  </si>
  <si>
    <t xml:space="preserve">    보    훈</t>
  </si>
  <si>
    <t xml:space="preserve">    보건의료</t>
  </si>
  <si>
    <t xml:space="preserve">    식품의약안전</t>
  </si>
  <si>
    <t xml:space="preserve">    농업·농촌</t>
  </si>
  <si>
    <t xml:space="preserve">    임업·산촌</t>
  </si>
  <si>
    <t xml:space="preserve">    산업금융지원</t>
  </si>
  <si>
    <t xml:space="preserve">    산업기술지원</t>
  </si>
  <si>
    <t xml:space="preserve">    무역 및 투자유치</t>
  </si>
  <si>
    <t xml:space="preserve">    산업진흥·고도화</t>
  </si>
  <si>
    <t xml:space="preserve">    에너지 및 자원개발</t>
  </si>
  <si>
    <t xml:space="preserve">    도    로</t>
  </si>
  <si>
    <t xml:space="preserve">    항공·공항</t>
  </si>
  <si>
    <t xml:space="preserve">    대중교통·물류등기타</t>
  </si>
  <si>
    <t xml:space="preserve">    수 자 원</t>
  </si>
  <si>
    <t xml:space="preserve">    지역 및 도시</t>
  </si>
  <si>
    <t xml:space="preserve">    산업단지</t>
  </si>
  <si>
    <t xml:space="preserve">    기    타</t>
  </si>
  <si>
    <t>일반공공행정</t>
  </si>
  <si>
    <t>공공질서 및 안전</t>
  </si>
  <si>
    <t>교     육</t>
  </si>
  <si>
    <t>문화 및 관광</t>
  </si>
  <si>
    <t>보    건</t>
  </si>
  <si>
    <t>농림해양수산</t>
  </si>
  <si>
    <t>산업·중소기업</t>
  </si>
  <si>
    <t xml:space="preserve">수송 및 교통 </t>
  </si>
  <si>
    <t>국토 및 지역개발</t>
  </si>
  <si>
    <t>기    타</t>
  </si>
  <si>
    <t>지 방 세   수  입</t>
  </si>
  <si>
    <t>2 0 0 9</t>
  </si>
  <si>
    <t>2 0 0 9</t>
  </si>
  <si>
    <t>2  0  0  9</t>
  </si>
  <si>
    <t>2 0 0 9</t>
  </si>
  <si>
    <t>융 자 금
회수수입</t>
  </si>
  <si>
    <t>부 담 금</t>
  </si>
  <si>
    <t>잡 수 입</t>
  </si>
  <si>
    <t>과년도
수   입</t>
  </si>
  <si>
    <t>2 0 0 7</t>
  </si>
  <si>
    <t>2 0 0 8</t>
  </si>
  <si>
    <t>자료:세무과</t>
  </si>
  <si>
    <t>2 0 0 9</t>
  </si>
  <si>
    <t>2 0 1 0</t>
  </si>
  <si>
    <t>용익물권</t>
  </si>
  <si>
    <t>수량(건)</t>
  </si>
  <si>
    <t>…</t>
  </si>
  <si>
    <t xml:space="preserve">     공 기 업 특 별 회 계</t>
  </si>
  <si>
    <t xml:space="preserve">         기         타         특         별         회         계</t>
  </si>
  <si>
    <t>상수도</t>
  </si>
  <si>
    <t>하수도</t>
  </si>
  <si>
    <t>지역개발기금</t>
  </si>
  <si>
    <t>도시철도사업</t>
  </si>
  <si>
    <t>교통사업(주차장)</t>
  </si>
  <si>
    <t>의료급여기금</t>
  </si>
  <si>
    <t>주민소득지원및생활안정</t>
  </si>
  <si>
    <t>중소기업
육성기금</t>
  </si>
  <si>
    <t>대구선이설사업</t>
  </si>
  <si>
    <t>광역교통시설</t>
  </si>
  <si>
    <t>수질개선</t>
  </si>
  <si>
    <t>기반시설</t>
  </si>
  <si>
    <t>경부고속철도변
정비사업</t>
  </si>
  <si>
    <t>2 0 1 0</t>
  </si>
  <si>
    <t>세입별</t>
  </si>
  <si>
    <t xml:space="preserve">   세외수입</t>
  </si>
  <si>
    <t xml:space="preserve">   보조금</t>
  </si>
  <si>
    <t xml:space="preserve">   지방채 및 예치금회수</t>
  </si>
  <si>
    <t xml:space="preserve">   일반공공행정</t>
  </si>
  <si>
    <t xml:space="preserve">   환경보호</t>
  </si>
  <si>
    <t xml:space="preserve">   사회복지</t>
  </si>
  <si>
    <t xml:space="preserve">   산업·중소기업</t>
  </si>
  <si>
    <t xml:space="preserve">   수송 및 교통</t>
  </si>
  <si>
    <t xml:space="preserve">   국토 및 지역개발</t>
  </si>
  <si>
    <t xml:space="preserve">   기타</t>
  </si>
  <si>
    <t>2 0 1 0</t>
  </si>
  <si>
    <t>의료보호기금</t>
  </si>
  <si>
    <t>주민생활안정자금</t>
  </si>
  <si>
    <t>주차장 사업</t>
  </si>
  <si>
    <t>기반시설 사업</t>
  </si>
  <si>
    <t>2  0  1  0</t>
  </si>
  <si>
    <t xml:space="preserve">    고등교육</t>
  </si>
  <si>
    <t xml:space="preserve">    사회복지일반</t>
  </si>
  <si>
    <t xml:space="preserve">    산업·중소기업일반</t>
  </si>
  <si>
    <t>예 비 비</t>
  </si>
  <si>
    <t xml:space="preserve">    예비비</t>
  </si>
  <si>
    <t>2 0 1 0</t>
  </si>
  <si>
    <t xml:space="preserve">    잉여금</t>
  </si>
  <si>
    <t>지방소득세</t>
  </si>
  <si>
    <t>지방소득세</t>
  </si>
  <si>
    <t>단위:%</t>
  </si>
  <si>
    <r>
      <t>재정자립도</t>
    </r>
    <r>
      <rPr>
        <vertAlign val="superscript"/>
        <sz val="11"/>
        <rFont val="바탕체"/>
        <family val="1"/>
      </rPr>
      <t>1)</t>
    </r>
  </si>
  <si>
    <r>
      <t>재정자주도</t>
    </r>
    <r>
      <rPr>
        <vertAlign val="superscript"/>
        <sz val="11"/>
        <rFont val="바탕체"/>
        <family val="1"/>
      </rPr>
      <t>2)</t>
    </r>
  </si>
  <si>
    <r>
      <t>기준재정 수요충족도
(재정력지수)</t>
    </r>
    <r>
      <rPr>
        <vertAlign val="superscript"/>
        <sz val="11"/>
        <rFont val="바탕체"/>
        <family val="1"/>
      </rPr>
      <t>3)</t>
    </r>
  </si>
  <si>
    <t>2 0 1 1</t>
  </si>
  <si>
    <t xml:space="preserve">  주:1)재정자립도=자체수입(지방세+세외수입)/일반회계*100</t>
  </si>
  <si>
    <t xml:space="preserve">     2)재정자주도=자주재원(지방세+세외수입+지방교부세+조정교부금+재정보전금)/일반회계 예산액*100</t>
  </si>
  <si>
    <t xml:space="preserve">     3)기준재정수요충족도(재정력지수)=기준재정수입액/기준재정수요액*100←교부전 기준</t>
  </si>
  <si>
    <t>연 별</t>
  </si>
  <si>
    <t xml:space="preserve">  11.  지방재정자립지표</t>
  </si>
  <si>
    <t>2 0 1 1</t>
  </si>
  <si>
    <t>2  0  1  1</t>
  </si>
  <si>
    <t>의료보험기금</t>
  </si>
  <si>
    <t>새마을 소득사업운영관리</t>
  </si>
  <si>
    <t>주차장</t>
  </si>
  <si>
    <t>주민소득지원 및 
생활안정기금</t>
  </si>
  <si>
    <t>농공지구관리</t>
  </si>
  <si>
    <t>치수사업</t>
  </si>
  <si>
    <t>경영사업</t>
  </si>
  <si>
    <t>폐기물처리
시설사업</t>
  </si>
  <si>
    <t>사회보장</t>
  </si>
  <si>
    <t>교통사업</t>
  </si>
  <si>
    <t>2 0 1 1</t>
  </si>
  <si>
    <t xml:space="preserve"> 9-1. 특별회계 예산개요</t>
  </si>
  <si>
    <t>자료:기획조정실</t>
  </si>
  <si>
    <t xml:space="preserve">      자료:기획조정실</t>
  </si>
  <si>
    <t>2 0 0 8</t>
  </si>
  <si>
    <t>2 0 0 9</t>
  </si>
  <si>
    <t>2 0 1 0</t>
  </si>
  <si>
    <t>2 0 1 1</t>
  </si>
  <si>
    <t>단위:백만원</t>
  </si>
  <si>
    <t>자료 : 기획조정실</t>
  </si>
  <si>
    <t xml:space="preserve">   예비비</t>
  </si>
  <si>
    <t>세출별</t>
  </si>
  <si>
    <t>주 : 최종 예산액임.</t>
  </si>
  <si>
    <t>단위:백만원</t>
  </si>
  <si>
    <t xml:space="preserve"> 5. 일반회계 세입결산</t>
  </si>
  <si>
    <t xml:space="preserve"> 4. 일반회계 세입예산 개요</t>
  </si>
  <si>
    <t xml:space="preserve"> 3. 예  산  결  산  총  괄 </t>
  </si>
  <si>
    <t xml:space="preserve"> 2. 지 방 세 징 수</t>
  </si>
  <si>
    <t>등록면허세</t>
  </si>
  <si>
    <t>지역자원시설세</t>
  </si>
  <si>
    <t xml:space="preserve"> 1. 지 방 세 부 담</t>
  </si>
  <si>
    <t xml:space="preserve"> 7.일반회계 세출결산</t>
  </si>
  <si>
    <t xml:space="preserve"> 8. 특별회계 세입세출 예산개요</t>
  </si>
  <si>
    <t xml:space="preserve"> 9. 특 별 회 계 예산결산</t>
  </si>
  <si>
    <t xml:space="preserve">   ⅩⅤ.  재        정</t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</si>
</sst>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&quot;-&quot;"/>
    <numFmt numFmtId="178" formatCode="#,##0;&quot;△&quot;#,##0;&quot;-&quot;;"/>
    <numFmt numFmtId="179" formatCode="#,##0_);\(#,##0\)"/>
    <numFmt numFmtId="180" formatCode="#,##0_);[Red]\(#,##0\)"/>
    <numFmt numFmtId="181" formatCode="0.00_);[Red]\(0.00\)"/>
    <numFmt numFmtId="182" formatCode="#,##0.00_);[Red]\(#,##0.00\)"/>
    <numFmt numFmtId="183" formatCode="#,###"/>
    <numFmt numFmtId="184" formatCode="\(\ #,###\ \)"/>
    <numFmt numFmtId="185" formatCode="0000"/>
    <numFmt numFmtId="186" formatCode="yyyy&quot;년&quot;\ m&quot;월&quot;\ d&quot;일&quot;"/>
    <numFmt numFmtId="187" formatCode="000"/>
    <numFmt numFmtId="188" formatCode="_ * #,##0_ ;_ * \-#,##0_ ;_ * &quot;-&quot;_ ;_ @_ "/>
    <numFmt numFmtId="189" formatCode="yy&quot;-&quot;m&quot;-&quot;d"/>
    <numFmt numFmtId="190" formatCode="&quot;만촌1동 &quot;@"/>
    <numFmt numFmtId="191" formatCode="#,##0_ "/>
    <numFmt numFmtId="192" formatCode="\-#,##0"/>
    <numFmt numFmtId="193" formatCode="#,##0;\-#,##0;&quot; &quot;"/>
    <numFmt numFmtId="194" formatCode="#,##0.00000000000000000000000"/>
    <numFmt numFmtId="195" formatCode="_-* #,##0.000_-;\-* #,##0.000_-;_-* &quot;-&quot;???_-;_-@_-"/>
    <numFmt numFmtId="196" formatCode="#,##0.00_ "/>
    <numFmt numFmtId="197" formatCode="0.0%"/>
    <numFmt numFmtId="198" formatCode="0.000"/>
    <numFmt numFmtId="199" formatCode="0.0"/>
    <numFmt numFmtId="200" formatCode="#,##0.00;[Red]#,##0.00"/>
    <numFmt numFmtId="201" formatCode="#,##0.0"/>
    <numFmt numFmtId="202" formatCode="_-* #,##0.0_-;\-* #,##0.0_-;_-* &quot;-&quot;_-;_-@_-"/>
    <numFmt numFmtId="203" formatCode="_-* #,##0.00_-;\-* #,##0.00_-;_-* &quot;-&quot;_-;_-@_-"/>
    <numFmt numFmtId="204" formatCode="_-* #,##0.000_-;\-* #,##0.000_-;_-* &quot;-&quot;_-;_-@_-"/>
    <numFmt numFmtId="205" formatCode="[$-412]yyyy&quot;년&quot;\ m&quot;월&quot;\ d&quot;일&quot;\ dddd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?0"/>
    <numFmt numFmtId="211" formatCode="???\ ???\ ??0"/>
    <numFmt numFmtId="212" formatCode="??\ ???\ ??0"/>
    <numFmt numFmtId="213" formatCode="#,##0.0;\-#,##0.0;&quot; &quot;"/>
    <numFmt numFmtId="214" formatCode="#,##0.00;\-#,##0.00;&quot; &quot;"/>
    <numFmt numFmtId="215" formatCode="#,##0.000"/>
    <numFmt numFmtId="216" formatCode="#,##0.0000"/>
    <numFmt numFmtId="217" formatCode="mm&quot;월&quot;\ dd&quot;일&quot;"/>
    <numFmt numFmtId="218" formatCode="_-* #,##0.0_-;\-* #,##0.0_-;_-* &quot;-&quot;?_-;_-@_-"/>
    <numFmt numFmtId="219" formatCode="0.0_);[Red]\(0.0\)"/>
    <numFmt numFmtId="220" formatCode="0.0000_);[Red]\(0.0000\)"/>
    <numFmt numFmtId="221" formatCode="#,##0;[Red]#,##0"/>
    <numFmt numFmtId="222" formatCode="#,##0;\-#,##0;&quot; &quot;;\ "/>
    <numFmt numFmtId="223" formatCode="#,##0.000_);[Red]\(#,##0.000\)"/>
    <numFmt numFmtId="224" formatCode="#,##0;\-#,##0;&quot;-&quot;;\ "/>
    <numFmt numFmtId="225" formatCode="#,##0,"/>
    <numFmt numFmtId="226" formatCode="#,###,"/>
    <numFmt numFmtId="227" formatCode="#,##0,,"/>
    <numFmt numFmtId="228" formatCode="[$-412]AM/PM\ h:mm:ss"/>
    <numFmt numFmtId="229" formatCode="0.000_);[Red]\(0.000\)"/>
  </numFmts>
  <fonts count="66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바탕"/>
      <family val="1"/>
    </font>
    <font>
      <b/>
      <sz val="16"/>
      <name val="바탕체"/>
      <family val="1"/>
    </font>
    <font>
      <b/>
      <sz val="14"/>
      <name val="바탕체"/>
      <family val="1"/>
    </font>
    <font>
      <b/>
      <sz val="11"/>
      <name val="바탕체"/>
      <family val="1"/>
    </font>
    <font>
      <b/>
      <sz val="16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b/>
      <sz val="11"/>
      <name val="돋움"/>
      <family val="3"/>
    </font>
    <font>
      <sz val="11"/>
      <name val="바탕"/>
      <family val="1"/>
    </font>
    <font>
      <sz val="18"/>
      <name val="돋움"/>
      <family val="3"/>
    </font>
    <font>
      <b/>
      <sz val="14"/>
      <name val="바탕"/>
      <family val="1"/>
    </font>
    <font>
      <b/>
      <sz val="9"/>
      <name val="굴림"/>
      <family val="3"/>
    </font>
    <font>
      <sz val="11"/>
      <name val="돋움체"/>
      <family val="3"/>
    </font>
    <font>
      <b/>
      <sz val="14"/>
      <name val="돋움체"/>
      <family val="3"/>
    </font>
    <font>
      <b/>
      <sz val="18"/>
      <name val="돋움체"/>
      <family val="3"/>
    </font>
    <font>
      <b/>
      <sz val="11"/>
      <color indexed="12"/>
      <name val="바탕체"/>
      <family val="1"/>
    </font>
    <font>
      <b/>
      <sz val="11"/>
      <color indexed="12"/>
      <name val="돋움"/>
      <family val="3"/>
    </font>
    <font>
      <sz val="11"/>
      <color indexed="12"/>
      <name val="돋움"/>
      <family val="3"/>
    </font>
    <font>
      <sz val="11"/>
      <color indexed="8"/>
      <name val="바탕체"/>
      <family val="1"/>
    </font>
    <font>
      <sz val="10"/>
      <color indexed="8"/>
      <name val="바탕체"/>
      <family val="1"/>
    </font>
    <font>
      <vertAlign val="superscript"/>
      <sz val="11"/>
      <name val="바탕체"/>
      <family val="1"/>
    </font>
    <font>
      <sz val="10"/>
      <name val="돋움"/>
      <family val="3"/>
    </font>
    <font>
      <sz val="11"/>
      <color indexed="12"/>
      <name val="바탕체"/>
      <family val="1"/>
    </font>
    <font>
      <sz val="14"/>
      <name val="바탕체"/>
      <family val="1"/>
    </font>
    <font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31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horizontal="left"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93" fontId="5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77" fontId="4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4" fillId="0" borderId="0" xfId="48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>
      <alignment horizontal="left"/>
    </xf>
    <xf numFmtId="41" fontId="4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19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/>
      <protection/>
    </xf>
    <xf numFmtId="41" fontId="4" fillId="0" borderId="21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vertical="center"/>
    </xf>
    <xf numFmtId="0" fontId="0" fillId="0" borderId="0" xfId="66" applyFill="1">
      <alignment/>
      <protection/>
    </xf>
    <xf numFmtId="0" fontId="10" fillId="0" borderId="0" xfId="66" applyFont="1" applyFill="1" applyAlignment="1">
      <alignment horizontal="center"/>
      <protection/>
    </xf>
    <xf numFmtId="0" fontId="0" fillId="0" borderId="12" xfId="66" applyFill="1" applyBorder="1" applyAlignment="1">
      <alignment horizontal="center" vertical="center" wrapText="1"/>
      <protection/>
    </xf>
    <xf numFmtId="0" fontId="0" fillId="0" borderId="12" xfId="66" applyFill="1" applyBorder="1" applyAlignment="1">
      <alignment horizontal="center" vertical="center"/>
      <protection/>
    </xf>
    <xf numFmtId="0" fontId="0" fillId="0" borderId="13" xfId="66" applyFill="1" applyBorder="1" applyAlignment="1">
      <alignment horizontal="center" vertical="center"/>
      <protection/>
    </xf>
    <xf numFmtId="0" fontId="0" fillId="0" borderId="0" xfId="66" applyFill="1" applyAlignment="1">
      <alignment horizontal="center" vertical="center"/>
      <protection/>
    </xf>
    <xf numFmtId="177" fontId="0" fillId="0" borderId="0" xfId="66" applyNumberFormat="1" applyFont="1" applyFill="1">
      <alignment/>
      <protection/>
    </xf>
    <xf numFmtId="0" fontId="0" fillId="0" borderId="0" xfId="66" applyFont="1" applyFill="1">
      <alignment/>
      <protection/>
    </xf>
    <xf numFmtId="0" fontId="0" fillId="0" borderId="0" xfId="66" applyFill="1" applyBorder="1">
      <alignment/>
      <protection/>
    </xf>
    <xf numFmtId="0" fontId="0" fillId="0" borderId="0" xfId="66" applyFill="1" applyBorder="1" applyAlignment="1">
      <alignment horizontal="center" vertical="center"/>
      <protection/>
    </xf>
    <xf numFmtId="0" fontId="18" fillId="0" borderId="0" xfId="66" applyFont="1" applyFill="1">
      <alignment/>
      <protection/>
    </xf>
    <xf numFmtId="0" fontId="19" fillId="0" borderId="0" xfId="66" applyNumberFormat="1" applyFont="1" applyFill="1" applyAlignment="1">
      <alignment horizontal="left"/>
      <protection/>
    </xf>
    <xf numFmtId="0" fontId="20" fillId="0" borderId="0" xfId="66" applyNumberFormat="1" applyFont="1" applyFill="1" applyAlignment="1">
      <alignment horizontal="center"/>
      <protection/>
    </xf>
    <xf numFmtId="0" fontId="0" fillId="0" borderId="0" xfId="66">
      <alignment/>
      <protection/>
    </xf>
    <xf numFmtId="0" fontId="18" fillId="0" borderId="0" xfId="66" applyFont="1">
      <alignment/>
      <protection/>
    </xf>
    <xf numFmtId="193" fontId="0" fillId="0" borderId="0" xfId="66" applyNumberFormat="1">
      <alignment/>
      <protection/>
    </xf>
    <xf numFmtId="41" fontId="4" fillId="0" borderId="0" xfId="48" applyFont="1" applyFill="1" applyAlignment="1">
      <alignment vertical="center"/>
    </xf>
    <xf numFmtId="0" fontId="0" fillId="0" borderId="16" xfId="66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0" fontId="0" fillId="0" borderId="0" xfId="67" applyFont="1" applyFill="1">
      <alignment/>
      <protection/>
    </xf>
    <xf numFmtId="177" fontId="0" fillId="0" borderId="0" xfId="67" applyNumberFormat="1" applyFont="1" applyFill="1" applyBorder="1">
      <alignment/>
      <protection/>
    </xf>
    <xf numFmtId="0" fontId="0" fillId="0" borderId="0" xfId="67" applyFont="1" applyFill="1" applyBorder="1">
      <alignment/>
      <protection/>
    </xf>
    <xf numFmtId="177" fontId="13" fillId="0" borderId="0" xfId="67" applyNumberFormat="1" applyFont="1" applyFill="1" applyBorder="1">
      <alignment/>
      <protection/>
    </xf>
    <xf numFmtId="0" fontId="13" fillId="0" borderId="0" xfId="67" applyFont="1" applyFill="1" applyBorder="1">
      <alignment/>
      <protection/>
    </xf>
    <xf numFmtId="0" fontId="13" fillId="0" borderId="0" xfId="67" applyFont="1" applyFill="1">
      <alignment/>
      <protection/>
    </xf>
    <xf numFmtId="41" fontId="5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1" fontId="21" fillId="0" borderId="0" xfId="0" applyNumberFormat="1" applyFont="1" applyFill="1" applyAlignment="1">
      <alignment horizontal="left" vertical="center"/>
    </xf>
    <xf numFmtId="177" fontId="22" fillId="0" borderId="0" xfId="67" applyNumberFormat="1" applyFont="1" applyFill="1" applyBorder="1">
      <alignment/>
      <protection/>
    </xf>
    <xf numFmtId="0" fontId="22" fillId="0" borderId="0" xfId="67" applyFont="1" applyFill="1" applyBorder="1">
      <alignment/>
      <protection/>
    </xf>
    <xf numFmtId="0" fontId="22" fillId="0" borderId="0" xfId="67" applyFont="1" applyFill="1">
      <alignment/>
      <protection/>
    </xf>
    <xf numFmtId="193" fontId="23" fillId="0" borderId="0" xfId="66" applyNumberFormat="1" applyFont="1">
      <alignment/>
      <protection/>
    </xf>
    <xf numFmtId="0" fontId="23" fillId="0" borderId="0" xfId="66" applyFont="1">
      <alignment/>
      <protection/>
    </xf>
    <xf numFmtId="0" fontId="0" fillId="0" borderId="0" xfId="0" applyFill="1" applyBorder="1" applyAlignment="1">
      <alignment/>
    </xf>
    <xf numFmtId="177" fontId="0" fillId="0" borderId="0" xfId="66" applyNumberFormat="1" applyFont="1" applyFill="1" applyBorder="1">
      <alignment/>
      <protection/>
    </xf>
    <xf numFmtId="0" fontId="0" fillId="0" borderId="0" xfId="66" applyFont="1" applyFill="1" applyBorder="1">
      <alignment/>
      <protection/>
    </xf>
    <xf numFmtId="0" fontId="24" fillId="0" borderId="14" xfId="0" applyFont="1" applyFill="1" applyBorder="1" applyAlignment="1">
      <alignment horizontal="center" vertical="center"/>
    </xf>
    <xf numFmtId="41" fontId="24" fillId="0" borderId="0" xfId="0" applyNumberFormat="1" applyFont="1" applyFill="1" applyBorder="1" applyAlignment="1">
      <alignment vertical="center"/>
    </xf>
    <xf numFmtId="193" fontId="24" fillId="0" borderId="0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41" fontId="25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41" fontId="4" fillId="0" borderId="0" xfId="65" applyNumberFormat="1" applyFont="1" applyFill="1" applyBorder="1" applyAlignment="1">
      <alignment/>
    </xf>
    <xf numFmtId="41" fontId="9" fillId="0" borderId="22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left"/>
    </xf>
    <xf numFmtId="202" fontId="9" fillId="0" borderId="0" xfId="65" applyNumberFormat="1" applyFont="1" applyFill="1" applyBorder="1" applyAlignment="1">
      <alignment horizontal="left"/>
    </xf>
    <xf numFmtId="41" fontId="4" fillId="0" borderId="22" xfId="0" applyNumberFormat="1" applyFont="1" applyFill="1" applyBorder="1" applyAlignment="1">
      <alignment horizontal="left" vertical="center"/>
    </xf>
    <xf numFmtId="202" fontId="4" fillId="0" borderId="0" xfId="65" applyNumberFormat="1" applyFont="1" applyFill="1" applyBorder="1" applyAlignment="1">
      <alignment horizontal="left"/>
    </xf>
    <xf numFmtId="41" fontId="4" fillId="0" borderId="0" xfId="65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left" vertical="center"/>
    </xf>
    <xf numFmtId="41" fontId="9" fillId="0" borderId="20" xfId="0" applyNumberFormat="1" applyFont="1" applyFill="1" applyBorder="1" applyAlignment="1">
      <alignment horizontal="left" vertical="center"/>
    </xf>
    <xf numFmtId="41" fontId="9" fillId="0" borderId="23" xfId="0" applyNumberFormat="1" applyFont="1" applyFill="1" applyBorder="1" applyAlignment="1">
      <alignment horizontal="left"/>
    </xf>
    <xf numFmtId="202" fontId="9" fillId="0" borderId="23" xfId="65" applyNumberFormat="1" applyFont="1" applyFill="1" applyBorder="1" applyAlignment="1">
      <alignment horizontal="left"/>
    </xf>
    <xf numFmtId="41" fontId="9" fillId="0" borderId="23" xfId="65" applyNumberFormat="1" applyFont="1" applyFill="1" applyBorder="1" applyAlignment="1">
      <alignment horizontal="left"/>
    </xf>
    <xf numFmtId="203" fontId="4" fillId="0" borderId="0" xfId="65" applyNumberFormat="1" applyFont="1" applyFill="1" applyBorder="1" applyAlignment="1">
      <alignment horizontal="left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1" fontId="4" fillId="0" borderId="0" xfId="49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41" fontId="4" fillId="0" borderId="23" xfId="49" applyNumberFormat="1" applyFont="1" applyFill="1" applyBorder="1" applyAlignment="1">
      <alignment vertical="center"/>
    </xf>
    <xf numFmtId="0" fontId="18" fillId="0" borderId="0" xfId="66" applyFont="1" applyBorder="1">
      <alignment/>
      <protection/>
    </xf>
    <xf numFmtId="0" fontId="0" fillId="0" borderId="0" xfId="66" applyBorder="1">
      <alignment/>
      <protection/>
    </xf>
    <xf numFmtId="41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0" fillId="0" borderId="0" xfId="49" applyFont="1" applyFill="1" applyAlignment="1">
      <alignment/>
    </xf>
    <xf numFmtId="41" fontId="4" fillId="0" borderId="0" xfId="49" applyFont="1" applyFill="1" applyAlignment="1">
      <alignment/>
    </xf>
    <xf numFmtId="41" fontId="4" fillId="0" borderId="0" xfId="49" applyFont="1" applyFill="1" applyAlignment="1">
      <alignment vertical="center"/>
    </xf>
    <xf numFmtId="41" fontId="4" fillId="0" borderId="0" xfId="49" applyFont="1" applyFill="1" applyAlignment="1">
      <alignment horizontal="left" vertical="center"/>
    </xf>
    <xf numFmtId="41" fontId="4" fillId="0" borderId="21" xfId="49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1" fontId="0" fillId="0" borderId="0" xfId="49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93" fontId="4" fillId="0" borderId="11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23" xfId="49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horizontal="right" vertical="center"/>
    </xf>
    <xf numFmtId="227" fontId="9" fillId="0" borderId="21" xfId="49" applyNumberFormat="1" applyFont="1" applyFill="1" applyBorder="1" applyAlignment="1">
      <alignment vertical="center"/>
    </xf>
    <xf numFmtId="227" fontId="4" fillId="0" borderId="21" xfId="49" applyNumberFormat="1" applyFont="1" applyFill="1" applyBorder="1" applyAlignment="1">
      <alignment vertical="center"/>
    </xf>
    <xf numFmtId="227" fontId="9" fillId="0" borderId="0" xfId="49" applyNumberFormat="1" applyFont="1" applyFill="1" applyBorder="1" applyAlignment="1">
      <alignment vertical="center"/>
    </xf>
    <xf numFmtId="227" fontId="0" fillId="0" borderId="0" xfId="49" applyNumberFormat="1" applyFont="1" applyFill="1" applyBorder="1" applyAlignment="1">
      <alignment/>
    </xf>
    <xf numFmtId="227" fontId="13" fillId="0" borderId="0" xfId="49" applyNumberFormat="1" applyFont="1" applyFill="1" applyBorder="1" applyAlignment="1">
      <alignment/>
    </xf>
    <xf numFmtId="227" fontId="0" fillId="0" borderId="24" xfId="49" applyNumberFormat="1" applyFont="1" applyFill="1" applyBorder="1" applyAlignment="1">
      <alignment/>
    </xf>
    <xf numFmtId="227" fontId="0" fillId="0" borderId="23" xfId="49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1" fontId="4" fillId="0" borderId="18" xfId="66" applyNumberFormat="1" applyFont="1" applyFill="1" applyBorder="1" applyAlignment="1">
      <alignment vertical="center"/>
      <protection/>
    </xf>
    <xf numFmtId="41" fontId="4" fillId="0" borderId="0" xfId="66" applyNumberFormat="1" applyFont="1" applyFill="1" applyBorder="1" applyAlignment="1">
      <alignment vertical="center"/>
      <protection/>
    </xf>
    <xf numFmtId="0" fontId="4" fillId="0" borderId="25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41" fontId="4" fillId="0" borderId="23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3" xfId="66" applyFont="1" applyFill="1" applyBorder="1" applyAlignment="1">
      <alignment horizontal="center" vertical="center"/>
      <protection/>
    </xf>
    <xf numFmtId="41" fontId="4" fillId="0" borderId="23" xfId="0" applyNumberFormat="1" applyFont="1" applyFill="1" applyBorder="1" applyAlignment="1">
      <alignment horizontal="right" vertical="center"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20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>
      <alignment/>
      <protection/>
    </xf>
    <xf numFmtId="0" fontId="4" fillId="0" borderId="0" xfId="66" applyFont="1" applyFill="1">
      <alignment/>
      <protection/>
    </xf>
    <xf numFmtId="193" fontId="4" fillId="0" borderId="0" xfId="66" applyNumberFormat="1" applyFont="1" applyFill="1" applyAlignment="1">
      <alignment vertical="center"/>
      <protection/>
    </xf>
    <xf numFmtId="177" fontId="4" fillId="0" borderId="0" xfId="66" applyNumberFormat="1" applyFont="1" applyFill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193" fontId="28" fillId="0" borderId="0" xfId="66" applyNumberFormat="1" applyFont="1" applyFill="1" applyAlignment="1">
      <alignment vertical="center"/>
      <protection/>
    </xf>
    <xf numFmtId="0" fontId="4" fillId="0" borderId="14" xfId="66" applyFont="1" applyFill="1" applyBorder="1" applyAlignment="1">
      <alignment horizontal="left" vertical="center"/>
      <protection/>
    </xf>
    <xf numFmtId="193" fontId="18" fillId="0" borderId="23" xfId="66" applyNumberFormat="1" applyFont="1" applyFill="1" applyBorder="1" applyAlignment="1">
      <alignment vertical="center"/>
      <protection/>
    </xf>
    <xf numFmtId="177" fontId="18" fillId="0" borderId="23" xfId="66" applyNumberFormat="1" applyFont="1" applyFill="1" applyBorder="1" applyAlignment="1">
      <alignment vertical="center"/>
      <protection/>
    </xf>
    <xf numFmtId="0" fontId="18" fillId="0" borderId="23" xfId="66" applyFont="1" applyFill="1" applyBorder="1" applyAlignment="1">
      <alignment vertical="center"/>
      <protection/>
    </xf>
    <xf numFmtId="219" fontId="4" fillId="0" borderId="11" xfId="0" applyNumberFormat="1" applyFont="1" applyBorder="1" applyAlignment="1">
      <alignment vertical="center"/>
    </xf>
    <xf numFmtId="229" fontId="4" fillId="0" borderId="11" xfId="0" applyNumberFormat="1" applyFont="1" applyBorder="1" applyAlignment="1">
      <alignment vertical="center"/>
    </xf>
    <xf numFmtId="41" fontId="4" fillId="0" borderId="21" xfId="48" applyFont="1" applyFill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21" xfId="48" applyFont="1" applyBorder="1" applyAlignment="1">
      <alignment vertical="center"/>
    </xf>
    <xf numFmtId="41" fontId="4" fillId="0" borderId="18" xfId="48" applyFont="1" applyFill="1" applyBorder="1" applyAlignment="1">
      <alignment horizontal="center" vertical="center"/>
    </xf>
    <xf numFmtId="41" fontId="4" fillId="0" borderId="0" xfId="48" applyFont="1" applyFill="1" applyBorder="1" applyAlignment="1">
      <alignment horizontal="center" vertical="center"/>
    </xf>
    <xf numFmtId="41" fontId="4" fillId="0" borderId="23" xfId="0" applyNumberFormat="1" applyFont="1" applyBorder="1" applyAlignment="1">
      <alignment vertical="center"/>
    </xf>
    <xf numFmtId="41" fontId="4" fillId="0" borderId="18" xfId="48" applyFont="1" applyBorder="1" applyAlignment="1">
      <alignment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23" xfId="48" applyNumberFormat="1" applyFont="1" applyFill="1" applyBorder="1" applyAlignment="1">
      <alignment vertical="center"/>
    </xf>
    <xf numFmtId="0" fontId="4" fillId="0" borderId="0" xfId="66" applyFont="1" applyBorder="1">
      <alignment/>
      <protection/>
    </xf>
    <xf numFmtId="0" fontId="4" fillId="0" borderId="15" xfId="66" applyFont="1" applyFill="1" applyBorder="1" applyAlignment="1">
      <alignment horizontal="left" vertical="center"/>
      <protection/>
    </xf>
    <xf numFmtId="218" fontId="9" fillId="0" borderId="0" xfId="49" applyNumberFormat="1" applyFont="1" applyFill="1" applyBorder="1" applyAlignment="1">
      <alignment vertical="center"/>
    </xf>
    <xf numFmtId="218" fontId="9" fillId="0" borderId="23" xfId="49" applyNumberFormat="1" applyFont="1" applyFill="1" applyBorder="1" applyAlignment="1">
      <alignment vertical="center"/>
    </xf>
    <xf numFmtId="41" fontId="4" fillId="0" borderId="18" xfId="49" applyFont="1" applyFill="1" applyBorder="1" applyAlignment="1">
      <alignment vertical="center"/>
    </xf>
    <xf numFmtId="227" fontId="4" fillId="0" borderId="0" xfId="49" applyNumberFormat="1" applyFont="1" applyFill="1" applyBorder="1" applyAlignment="1">
      <alignment vertical="center"/>
    </xf>
    <xf numFmtId="218" fontId="4" fillId="0" borderId="0" xfId="49" applyNumberFormat="1" applyFont="1" applyFill="1" applyBorder="1" applyAlignment="1">
      <alignment vertical="center"/>
    </xf>
    <xf numFmtId="218" fontId="0" fillId="0" borderId="0" xfId="49" applyNumberFormat="1" applyFont="1" applyFill="1" applyBorder="1" applyAlignment="1">
      <alignment/>
    </xf>
    <xf numFmtId="218" fontId="13" fillId="0" borderId="0" xfId="49" applyNumberFormat="1" applyFont="1" applyFill="1" applyBorder="1" applyAlignment="1">
      <alignment/>
    </xf>
    <xf numFmtId="218" fontId="0" fillId="0" borderId="23" xfId="49" applyNumberFormat="1" applyFont="1" applyFill="1" applyBorder="1" applyAlignment="1">
      <alignment/>
    </xf>
    <xf numFmtId="0" fontId="4" fillId="0" borderId="0" xfId="66" applyFont="1" applyFill="1" applyBorder="1">
      <alignment/>
      <protection/>
    </xf>
    <xf numFmtId="202" fontId="4" fillId="0" borderId="0" xfId="65" applyNumberFormat="1" applyFont="1" applyFill="1" applyBorder="1" applyAlignment="1">
      <alignment/>
    </xf>
    <xf numFmtId="202" fontId="9" fillId="0" borderId="0" xfId="65" applyNumberFormat="1" applyFont="1" applyFill="1" applyBorder="1" applyAlignment="1">
      <alignment/>
    </xf>
    <xf numFmtId="0" fontId="29" fillId="0" borderId="0" xfId="66" applyFont="1" applyFill="1">
      <alignment/>
      <protection/>
    </xf>
    <xf numFmtId="0" fontId="8" fillId="0" borderId="0" xfId="66" applyFont="1" applyFill="1" applyAlignment="1">
      <alignment horizontal="center"/>
      <protection/>
    </xf>
    <xf numFmtId="41" fontId="4" fillId="0" borderId="18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42" fontId="4" fillId="0" borderId="17" xfId="0" applyNumberFormat="1" applyFont="1" applyFill="1" applyBorder="1" applyAlignment="1">
      <alignment horizontal="center" vertical="center" wrapText="1"/>
    </xf>
    <xf numFmtId="42" fontId="4" fillId="0" borderId="21" xfId="0" applyNumberFormat="1" applyFont="1" applyFill="1" applyBorder="1" applyAlignment="1">
      <alignment horizontal="center" vertical="center" wrapText="1"/>
    </xf>
    <xf numFmtId="42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left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horizontal="left" vertical="center"/>
      <protection/>
    </xf>
    <xf numFmtId="41" fontId="4" fillId="0" borderId="12" xfId="49" applyFont="1" applyFill="1" applyBorder="1" applyAlignment="1">
      <alignment horizontal="center" vertical="center"/>
    </xf>
    <xf numFmtId="41" fontId="4" fillId="0" borderId="16" xfId="49" applyFont="1" applyFill="1" applyBorder="1" applyAlignment="1">
      <alignment horizontal="center" vertical="center" wrapText="1"/>
    </xf>
    <xf numFmtId="41" fontId="4" fillId="0" borderId="25" xfId="49" applyFont="1" applyFill="1" applyBorder="1" applyAlignment="1">
      <alignment horizontal="center" vertical="center"/>
    </xf>
    <xf numFmtId="41" fontId="4" fillId="0" borderId="20" xfId="49" applyFont="1" applyFill="1" applyBorder="1" applyAlignment="1">
      <alignment horizontal="center" vertical="center"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left" vertical="center"/>
      <protection/>
    </xf>
    <xf numFmtId="0" fontId="4" fillId="0" borderId="11" xfId="66" applyFont="1" applyFill="1" applyBorder="1" applyAlignment="1">
      <alignment horizontal="left" vertical="center"/>
      <protection/>
    </xf>
    <xf numFmtId="0" fontId="4" fillId="0" borderId="25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표준_15. 재정(달서)" xfId="66"/>
    <cellStyle name="표준_부서별 제출서식(통계연보자료)1" xfId="67"/>
    <cellStyle name="Hyperlink" xfId="68"/>
    <cellStyle name="Header1" xfId="69"/>
    <cellStyle name="Header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28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23.10546875" style="103" customWidth="1"/>
    <col min="2" max="3" width="12.88671875" style="103" customWidth="1"/>
    <col min="4" max="15" width="10.77734375" style="103" customWidth="1"/>
    <col min="16" max="16" width="8.88671875" style="103" customWidth="1"/>
    <col min="17" max="17" width="13.3359375" style="103" customWidth="1"/>
    <col min="18" max="16384" width="8.88671875" style="103" customWidth="1"/>
  </cols>
  <sheetData>
    <row r="1" ht="13.5"/>
    <row r="2" spans="1:17" ht="22.5">
      <c r="A2" s="101" t="s">
        <v>317</v>
      </c>
      <c r="B2" s="102"/>
      <c r="C2" s="100"/>
      <c r="E2" s="100"/>
      <c r="F2" s="102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3.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3.5">
      <c r="A4" s="224" t="s">
        <v>303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9.5" customHeight="1">
      <c r="A5" s="296"/>
      <c r="B5" s="297" t="s">
        <v>65</v>
      </c>
      <c r="C5" s="298" t="s">
        <v>231</v>
      </c>
      <c r="D5" s="299"/>
      <c r="E5" s="299"/>
      <c r="F5" s="299"/>
      <c r="G5" s="300" t="s">
        <v>232</v>
      </c>
      <c r="H5" s="297"/>
      <c r="I5" s="297"/>
      <c r="J5" s="297"/>
      <c r="K5" s="297"/>
      <c r="L5" s="297"/>
      <c r="M5" s="297"/>
      <c r="N5" s="297"/>
      <c r="O5" s="297"/>
      <c r="P5" s="297"/>
      <c r="Q5" s="301"/>
    </row>
    <row r="6" spans="1:17" ht="31.5" customHeight="1">
      <c r="A6" s="296"/>
      <c r="B6" s="297"/>
      <c r="C6" s="215"/>
      <c r="D6" s="216" t="s">
        <v>233</v>
      </c>
      <c r="E6" s="217" t="s">
        <v>234</v>
      </c>
      <c r="F6" s="216" t="s">
        <v>235</v>
      </c>
      <c r="G6" s="218"/>
      <c r="H6" s="216" t="s">
        <v>236</v>
      </c>
      <c r="I6" s="217" t="s">
        <v>237</v>
      </c>
      <c r="J6" s="216" t="s">
        <v>238</v>
      </c>
      <c r="K6" s="217" t="s">
        <v>239</v>
      </c>
      <c r="L6" s="217" t="s">
        <v>240</v>
      </c>
      <c r="M6" s="216" t="s">
        <v>241</v>
      </c>
      <c r="N6" s="217" t="s">
        <v>242</v>
      </c>
      <c r="O6" s="216" t="s">
        <v>243</v>
      </c>
      <c r="P6" s="214" t="s">
        <v>244</v>
      </c>
      <c r="Q6" s="219" t="s">
        <v>245</v>
      </c>
    </row>
    <row r="7" spans="1:17" ht="6" customHeight="1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</row>
    <row r="8" spans="1:18" ht="18.75" customHeight="1">
      <c r="A8" s="208" t="s">
        <v>224</v>
      </c>
      <c r="B8" s="222">
        <v>7108</v>
      </c>
      <c r="C8" s="222">
        <f aca="true" t="shared" si="0" ref="C8:H8">C13+C17</f>
        <v>0</v>
      </c>
      <c r="D8" s="222">
        <f t="shared" si="0"/>
        <v>0</v>
      </c>
      <c r="E8" s="222">
        <f t="shared" si="0"/>
        <v>0</v>
      </c>
      <c r="F8" s="222">
        <f t="shared" si="0"/>
        <v>0</v>
      </c>
      <c r="G8" s="222">
        <f t="shared" si="0"/>
        <v>0</v>
      </c>
      <c r="H8" s="222">
        <f t="shared" si="0"/>
        <v>0</v>
      </c>
      <c r="I8" s="222">
        <v>2916</v>
      </c>
      <c r="J8" s="222">
        <v>492</v>
      </c>
      <c r="K8" s="222">
        <v>3200</v>
      </c>
      <c r="L8" s="222"/>
      <c r="M8" s="222">
        <f>M13+M17</f>
        <v>0</v>
      </c>
      <c r="N8" s="222">
        <f>N13+N17</f>
        <v>0</v>
      </c>
      <c r="O8" s="222">
        <f>O13+O17</f>
        <v>0</v>
      </c>
      <c r="P8" s="222">
        <v>500</v>
      </c>
      <c r="Q8" s="222">
        <f>Q13+Q17</f>
        <v>0</v>
      </c>
      <c r="R8" s="105"/>
    </row>
    <row r="9" spans="1:18" ht="18.75" customHeight="1">
      <c r="A9" s="208" t="s">
        <v>216</v>
      </c>
      <c r="B9" s="222">
        <v>9772</v>
      </c>
      <c r="C9" s="222"/>
      <c r="D9" s="222"/>
      <c r="E9" s="222"/>
      <c r="F9" s="222"/>
      <c r="G9" s="222"/>
      <c r="H9" s="222"/>
      <c r="I9" s="222">
        <f aca="true" t="shared" si="1" ref="I9:P9">I13+I17</f>
        <v>0</v>
      </c>
      <c r="J9" s="222">
        <f t="shared" si="1"/>
        <v>0</v>
      </c>
      <c r="K9" s="222">
        <f t="shared" si="1"/>
        <v>0</v>
      </c>
      <c r="L9" s="222">
        <f t="shared" si="1"/>
        <v>0</v>
      </c>
      <c r="M9" s="222">
        <f t="shared" si="1"/>
        <v>0</v>
      </c>
      <c r="N9" s="222">
        <f t="shared" si="1"/>
        <v>0</v>
      </c>
      <c r="O9" s="222">
        <f t="shared" si="1"/>
        <v>0</v>
      </c>
      <c r="P9" s="222">
        <f t="shared" si="1"/>
        <v>0</v>
      </c>
      <c r="Q9" s="222"/>
      <c r="R9" s="105"/>
    </row>
    <row r="10" spans="1:18" ht="18.75" customHeight="1">
      <c r="A10" s="208" t="s">
        <v>246</v>
      </c>
      <c r="B10" s="222">
        <v>5473</v>
      </c>
      <c r="C10" s="222"/>
      <c r="D10" s="222"/>
      <c r="E10" s="222"/>
      <c r="F10" s="222"/>
      <c r="G10" s="222">
        <v>5473</v>
      </c>
      <c r="H10" s="222"/>
      <c r="I10" s="222">
        <v>3220</v>
      </c>
      <c r="J10" s="222">
        <v>388</v>
      </c>
      <c r="K10" s="222">
        <v>1820</v>
      </c>
      <c r="L10" s="222"/>
      <c r="M10" s="222"/>
      <c r="N10" s="222"/>
      <c r="O10" s="222"/>
      <c r="P10" s="222">
        <v>45</v>
      </c>
      <c r="Q10" s="222"/>
      <c r="R10" s="105"/>
    </row>
    <row r="11" spans="1:18" ht="21.75" customHeight="1">
      <c r="A11" s="208" t="s">
        <v>277</v>
      </c>
      <c r="B11" s="222">
        <v>8095</v>
      </c>
      <c r="C11" s="223"/>
      <c r="D11" s="223"/>
      <c r="E11" s="223"/>
      <c r="F11" s="223"/>
      <c r="G11" s="224"/>
      <c r="H11" s="224"/>
      <c r="I11" s="224">
        <v>5744</v>
      </c>
      <c r="J11" s="224">
        <v>472</v>
      </c>
      <c r="K11" s="224">
        <v>1833</v>
      </c>
      <c r="L11" s="224"/>
      <c r="M11" s="224"/>
      <c r="N11" s="224"/>
      <c r="O11" s="224"/>
      <c r="P11" s="224">
        <v>46</v>
      </c>
      <c r="Q11" s="224"/>
      <c r="R11" s="105"/>
    </row>
    <row r="12" spans="1:18" ht="9" customHeight="1">
      <c r="A12" s="208"/>
      <c r="B12" s="222"/>
      <c r="C12" s="223"/>
      <c r="D12" s="223"/>
      <c r="E12" s="223"/>
      <c r="F12" s="223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105"/>
    </row>
    <row r="13" spans="1:18" s="128" customFormat="1" ht="18" customHeight="1">
      <c r="A13" s="226" t="s">
        <v>247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127"/>
    </row>
    <row r="14" spans="1:26" ht="18" customHeight="1">
      <c r="A14" s="226" t="s">
        <v>248</v>
      </c>
      <c r="B14" s="72">
        <v>5679</v>
      </c>
      <c r="C14" s="72"/>
      <c r="D14" s="72"/>
      <c r="E14" s="72"/>
      <c r="F14" s="72"/>
      <c r="G14" s="7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 customHeight="1">
      <c r="A15" s="226" t="s">
        <v>249</v>
      </c>
      <c r="B15" s="72">
        <v>2416</v>
      </c>
      <c r="C15" s="72"/>
      <c r="D15" s="72"/>
      <c r="E15" s="72"/>
      <c r="F15" s="72"/>
      <c r="G15" s="7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" customHeight="1">
      <c r="A16" s="226" t="s">
        <v>250</v>
      </c>
      <c r="B16" s="72"/>
      <c r="C16" s="72"/>
      <c r="D16" s="72"/>
      <c r="E16" s="72"/>
      <c r="F16" s="72"/>
      <c r="G16" s="7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128" customFormat="1" ht="18" customHeight="1">
      <c r="A17" s="226" t="s">
        <v>306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8" customHeight="1">
      <c r="A18" s="226" t="s">
        <v>251</v>
      </c>
      <c r="B18" s="72"/>
      <c r="C18" s="72"/>
      <c r="D18" s="72"/>
      <c r="E18" s="72"/>
      <c r="F18" s="72"/>
      <c r="G18" s="7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" customHeight="1">
      <c r="A19" s="226" t="s">
        <v>252</v>
      </c>
      <c r="B19" s="72"/>
      <c r="C19" s="72"/>
      <c r="D19" s="72"/>
      <c r="E19" s="72"/>
      <c r="F19" s="72"/>
      <c r="G19" s="7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" customHeight="1">
      <c r="A20" s="226" t="s">
        <v>253</v>
      </c>
      <c r="B20" s="72">
        <v>2202</v>
      </c>
      <c r="C20" s="72"/>
      <c r="D20" s="72"/>
      <c r="E20" s="72"/>
      <c r="F20" s="72"/>
      <c r="G20" s="72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" customHeight="1">
      <c r="A21" s="226" t="s">
        <v>254</v>
      </c>
      <c r="B21" s="72"/>
      <c r="C21" s="72"/>
      <c r="D21" s="72"/>
      <c r="E21" s="72"/>
      <c r="F21" s="72"/>
      <c r="G21" s="7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 customHeight="1">
      <c r="A22" s="226" t="s">
        <v>255</v>
      </c>
      <c r="B22" s="72">
        <v>5386</v>
      </c>
      <c r="C22" s="72"/>
      <c r="D22" s="72"/>
      <c r="E22" s="72"/>
      <c r="F22" s="72"/>
      <c r="G22" s="7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" customHeight="1">
      <c r="A23" s="226" t="s">
        <v>256</v>
      </c>
      <c r="B23" s="72">
        <v>46</v>
      </c>
      <c r="C23" s="72"/>
      <c r="D23" s="72"/>
      <c r="E23" s="72"/>
      <c r="F23" s="72"/>
      <c r="G23" s="7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 customHeight="1">
      <c r="A24" s="226" t="s">
        <v>257</v>
      </c>
      <c r="B24" s="72">
        <v>456</v>
      </c>
      <c r="C24" s="72"/>
      <c r="D24" s="72"/>
      <c r="E24" s="72"/>
      <c r="F24" s="72"/>
      <c r="G24" s="7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18" ht="20.25" customHeight="1">
      <c r="A25" s="242" t="s">
        <v>305</v>
      </c>
      <c r="B25" s="191">
        <v>5</v>
      </c>
      <c r="C25" s="227"/>
      <c r="D25" s="228"/>
      <c r="E25" s="228"/>
      <c r="F25" s="228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105"/>
    </row>
    <row r="26" spans="1:17" s="162" customFormat="1" ht="13.5">
      <c r="A26" s="241" t="s">
        <v>304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7" ht="13.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ht="13.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</sheetData>
  <sheetProtection/>
  <mergeCells count="4">
    <mergeCell ref="A5:A6"/>
    <mergeCell ref="B5:B6"/>
    <mergeCell ref="C5:F5"/>
    <mergeCell ref="G5:Q5"/>
  </mergeCells>
  <printOptions/>
  <pageMargins left="0.15748031496062992" right="0.15748031496062992" top="0.984251968503937" bottom="0.984251968503937" header="0" footer="0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19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19.5546875" style="17" customWidth="1"/>
    <col min="2" max="5" width="15.77734375" style="17" customWidth="1"/>
    <col min="6" max="8" width="14.77734375" style="17" customWidth="1"/>
    <col min="9" max="10" width="8.88671875" style="44" customWidth="1"/>
    <col min="11" max="16384" width="8.88671875" style="17" customWidth="1"/>
  </cols>
  <sheetData>
    <row r="1" ht="18" customHeight="1"/>
    <row r="2" spans="1:10" s="39" customFormat="1" ht="20.25" customHeight="1">
      <c r="A2" s="305" t="s">
        <v>318</v>
      </c>
      <c r="B2" s="305"/>
      <c r="C2" s="305"/>
      <c r="I2" s="86"/>
      <c r="J2" s="86"/>
    </row>
    <row r="3" spans="9:10" s="40" customFormat="1" ht="13.5" customHeight="1">
      <c r="I3" s="41"/>
      <c r="J3" s="41"/>
    </row>
    <row r="4" spans="1:10" s="8" customFormat="1" ht="18.75" customHeight="1">
      <c r="A4" s="38" t="s">
        <v>55</v>
      </c>
      <c r="I4" s="70"/>
      <c r="J4" s="70"/>
    </row>
    <row r="5" spans="1:10" s="8" customFormat="1" ht="20.25" customHeight="1">
      <c r="A5" s="306" t="s">
        <v>91</v>
      </c>
      <c r="B5" s="281" t="s">
        <v>22</v>
      </c>
      <c r="C5" s="281" t="s">
        <v>53</v>
      </c>
      <c r="D5" s="281" t="s">
        <v>23</v>
      </c>
      <c r="E5" s="303" t="s">
        <v>24</v>
      </c>
      <c r="I5" s="70"/>
      <c r="J5" s="70"/>
    </row>
    <row r="6" spans="1:10" s="8" customFormat="1" ht="14.25" customHeight="1">
      <c r="A6" s="307"/>
      <c r="B6" s="302"/>
      <c r="C6" s="302"/>
      <c r="D6" s="302"/>
      <c r="E6" s="304"/>
      <c r="I6" s="70"/>
      <c r="J6" s="70"/>
    </row>
    <row r="7" spans="1:10" s="8" customFormat="1" ht="27" customHeight="1">
      <c r="A7" s="9" t="s">
        <v>108</v>
      </c>
      <c r="B7" s="158">
        <v>3</v>
      </c>
      <c r="C7" s="158">
        <v>2345346</v>
      </c>
      <c r="D7" s="158">
        <v>2384806</v>
      </c>
      <c r="E7" s="158">
        <v>406508</v>
      </c>
      <c r="F7" s="72"/>
      <c r="G7" s="72"/>
      <c r="H7" s="72"/>
      <c r="I7" s="70"/>
      <c r="J7" s="70"/>
    </row>
    <row r="8" spans="1:10" s="8" customFormat="1" ht="27" customHeight="1">
      <c r="A8" s="9" t="s">
        <v>112</v>
      </c>
      <c r="B8" s="159">
        <v>4</v>
      </c>
      <c r="C8" s="159">
        <v>4072000</v>
      </c>
      <c r="D8" s="159">
        <v>4109905</v>
      </c>
      <c r="E8" s="159">
        <v>1514082</v>
      </c>
      <c r="F8" s="72"/>
      <c r="I8" s="70"/>
      <c r="J8" s="70"/>
    </row>
    <row r="9" spans="1:10" s="8" customFormat="1" ht="27" customHeight="1">
      <c r="A9" s="9" t="s">
        <v>113</v>
      </c>
      <c r="B9" s="159">
        <v>4</v>
      </c>
      <c r="C9" s="159">
        <v>4166421</v>
      </c>
      <c r="D9" s="159">
        <v>4269951</v>
      </c>
      <c r="E9" s="159">
        <v>1343463</v>
      </c>
      <c r="F9" s="72"/>
      <c r="I9" s="70"/>
      <c r="J9" s="70"/>
    </row>
    <row r="10" spans="1:10" s="8" customFormat="1" ht="27" customHeight="1">
      <c r="A10" s="9" t="s">
        <v>215</v>
      </c>
      <c r="B10" s="159">
        <v>4</v>
      </c>
      <c r="C10" s="159">
        <v>5889059</v>
      </c>
      <c r="D10" s="159">
        <v>6576120</v>
      </c>
      <c r="E10" s="159">
        <v>3490961</v>
      </c>
      <c r="F10" s="72"/>
      <c r="I10" s="70"/>
      <c r="J10" s="70"/>
    </row>
    <row r="11" spans="1:10" s="8" customFormat="1" ht="27" customHeight="1">
      <c r="A11" s="9" t="s">
        <v>227</v>
      </c>
      <c r="B11" s="159">
        <v>4</v>
      </c>
      <c r="C11" s="159">
        <v>5473000</v>
      </c>
      <c r="D11" s="159">
        <v>5542523</v>
      </c>
      <c r="E11" s="159">
        <v>1821430</v>
      </c>
      <c r="F11" s="72"/>
      <c r="I11" s="70"/>
      <c r="J11" s="70"/>
    </row>
    <row r="12" spans="1:10" s="8" customFormat="1" ht="27" customHeight="1">
      <c r="A12" s="9" t="s">
        <v>283</v>
      </c>
      <c r="B12" s="159">
        <f>SUM(B14:B17)</f>
        <v>4</v>
      </c>
      <c r="C12" s="159">
        <f>SUM(C14:C17)</f>
        <v>8095700</v>
      </c>
      <c r="D12" s="159">
        <f>SUM(D14:D17)</f>
        <v>8241996</v>
      </c>
      <c r="E12" s="159">
        <f>SUM(E14:E17)</f>
        <v>4537302</v>
      </c>
      <c r="I12" s="70"/>
      <c r="J12" s="70"/>
    </row>
    <row r="13" spans="1:10" s="8" customFormat="1" ht="12.75" customHeight="1">
      <c r="A13" s="9"/>
      <c r="B13" s="159"/>
      <c r="C13" s="159"/>
      <c r="D13" s="159"/>
      <c r="E13" s="159"/>
      <c r="I13" s="70"/>
      <c r="J13" s="70"/>
    </row>
    <row r="14" spans="1:10" s="8" customFormat="1" ht="27" customHeight="1">
      <c r="A14" s="9" t="s">
        <v>259</v>
      </c>
      <c r="B14" s="159">
        <v>1</v>
      </c>
      <c r="C14" s="159">
        <v>472700</v>
      </c>
      <c r="D14" s="159">
        <v>473058</v>
      </c>
      <c r="E14" s="159">
        <v>368289</v>
      </c>
      <c r="F14" s="72"/>
      <c r="G14" s="72"/>
      <c r="H14" s="72"/>
      <c r="I14" s="72"/>
      <c r="J14" s="70"/>
    </row>
    <row r="15" spans="1:10" s="8" customFormat="1" ht="27" customHeight="1">
      <c r="A15" s="68" t="s">
        <v>260</v>
      </c>
      <c r="B15" s="159">
        <v>1</v>
      </c>
      <c r="C15" s="159">
        <v>1833000</v>
      </c>
      <c r="D15" s="159">
        <v>1826456</v>
      </c>
      <c r="E15" s="159">
        <v>1501888</v>
      </c>
      <c r="F15" s="72"/>
      <c r="G15" s="72"/>
      <c r="H15" s="72"/>
      <c r="I15" s="72"/>
      <c r="J15" s="70"/>
    </row>
    <row r="16" spans="1:10" s="8" customFormat="1" ht="27" customHeight="1">
      <c r="A16" s="9" t="s">
        <v>261</v>
      </c>
      <c r="B16" s="159">
        <v>1</v>
      </c>
      <c r="C16" s="159">
        <v>5744000</v>
      </c>
      <c r="D16" s="159">
        <v>5896278</v>
      </c>
      <c r="E16" s="159">
        <v>2633936</v>
      </c>
      <c r="F16" s="72"/>
      <c r="G16" s="72"/>
      <c r="H16" s="72"/>
      <c r="I16" s="72"/>
      <c r="J16" s="70"/>
    </row>
    <row r="17" spans="1:10" s="8" customFormat="1" ht="27" customHeight="1">
      <c r="A17" s="12" t="s">
        <v>262</v>
      </c>
      <c r="B17" s="160">
        <v>1</v>
      </c>
      <c r="C17" s="160">
        <v>46000</v>
      </c>
      <c r="D17" s="160">
        <v>46204</v>
      </c>
      <c r="E17" s="160">
        <v>33189</v>
      </c>
      <c r="I17" s="70"/>
      <c r="J17" s="70"/>
    </row>
    <row r="18" spans="1:10" s="25" customFormat="1" ht="12">
      <c r="A18" s="87" t="s">
        <v>111</v>
      </c>
      <c r="B18" s="88"/>
      <c r="C18" s="88"/>
      <c r="D18" s="88"/>
      <c r="E18" s="88"/>
      <c r="I18" s="41"/>
      <c r="J18" s="41"/>
    </row>
    <row r="19" spans="1:10" s="40" customFormat="1" ht="14.25">
      <c r="A19" s="43"/>
      <c r="B19" s="42"/>
      <c r="C19" s="42"/>
      <c r="D19" s="42"/>
      <c r="E19" s="42"/>
      <c r="I19" s="41"/>
      <c r="J19" s="41"/>
    </row>
    <row r="20" spans="9:10" s="40" customFormat="1" ht="14.25">
      <c r="I20" s="41"/>
      <c r="J20" s="41"/>
    </row>
    <row r="21" spans="9:10" s="8" customFormat="1" ht="13.5">
      <c r="I21" s="41"/>
      <c r="J21" s="41"/>
    </row>
    <row r="22" spans="9:10" s="8" customFormat="1" ht="13.5">
      <c r="I22" s="41"/>
      <c r="J22" s="41"/>
    </row>
    <row r="23" spans="9:10" s="8" customFormat="1" ht="13.5">
      <c r="I23" s="41"/>
      <c r="J23" s="41"/>
    </row>
    <row r="24" spans="9:10" s="8" customFormat="1" ht="13.5">
      <c r="I24" s="41"/>
      <c r="J24" s="41"/>
    </row>
    <row r="25" spans="9:10" s="8" customFormat="1" ht="13.5">
      <c r="I25" s="41"/>
      <c r="J25" s="41"/>
    </row>
    <row r="26" spans="9:10" s="8" customFormat="1" ht="13.5">
      <c r="I26" s="41"/>
      <c r="J26" s="41"/>
    </row>
    <row r="27" spans="9:10" s="8" customFormat="1" ht="13.5">
      <c r="I27" s="41"/>
      <c r="J27" s="41"/>
    </row>
    <row r="28" spans="9:10" s="8" customFormat="1" ht="13.5">
      <c r="I28" s="41"/>
      <c r="J28" s="41"/>
    </row>
    <row r="29" spans="9:10" s="8" customFormat="1" ht="13.5">
      <c r="I29" s="41"/>
      <c r="J29" s="41"/>
    </row>
    <row r="30" spans="9:10" s="8" customFormat="1" ht="13.5">
      <c r="I30" s="41"/>
      <c r="J30" s="41"/>
    </row>
    <row r="31" spans="9:10" s="8" customFormat="1" ht="13.5">
      <c r="I31" s="41"/>
      <c r="J31" s="41"/>
    </row>
    <row r="32" spans="9:10" s="8" customFormat="1" ht="13.5">
      <c r="I32" s="41"/>
      <c r="J32" s="41"/>
    </row>
    <row r="33" spans="9:10" s="8" customFormat="1" ht="13.5">
      <c r="I33" s="41"/>
      <c r="J33" s="41"/>
    </row>
    <row r="34" spans="9:10" s="8" customFormat="1" ht="13.5">
      <c r="I34" s="41"/>
      <c r="J34" s="41"/>
    </row>
    <row r="35" spans="9:10" s="8" customFormat="1" ht="13.5">
      <c r="I35" s="41"/>
      <c r="J35" s="41"/>
    </row>
    <row r="36" spans="9:10" s="8" customFormat="1" ht="13.5">
      <c r="I36" s="41"/>
      <c r="J36" s="41"/>
    </row>
    <row r="37" spans="9:10" s="8" customFormat="1" ht="13.5">
      <c r="I37" s="41"/>
      <c r="J37" s="41"/>
    </row>
    <row r="38" spans="9:10" s="8" customFormat="1" ht="13.5">
      <c r="I38" s="41"/>
      <c r="J38" s="41"/>
    </row>
    <row r="39" spans="9:10" s="8" customFormat="1" ht="13.5">
      <c r="I39" s="41"/>
      <c r="J39" s="41"/>
    </row>
    <row r="40" spans="9:10" s="8" customFormat="1" ht="13.5">
      <c r="I40" s="41"/>
      <c r="J40" s="41"/>
    </row>
    <row r="41" spans="9:10" s="8" customFormat="1" ht="13.5">
      <c r="I41" s="41"/>
      <c r="J41" s="41"/>
    </row>
    <row r="42" spans="9:10" s="8" customFormat="1" ht="13.5">
      <c r="I42" s="41"/>
      <c r="J42" s="41"/>
    </row>
    <row r="43" spans="9:10" s="8" customFormat="1" ht="13.5">
      <c r="I43" s="41"/>
      <c r="J43" s="41"/>
    </row>
    <row r="44" spans="9:10" s="8" customFormat="1" ht="13.5">
      <c r="I44" s="41"/>
      <c r="J44" s="41"/>
    </row>
    <row r="45" spans="9:10" s="8" customFormat="1" ht="13.5">
      <c r="I45" s="41"/>
      <c r="J45" s="41"/>
    </row>
    <row r="46" spans="9:10" s="8" customFormat="1" ht="13.5">
      <c r="I46" s="41"/>
      <c r="J46" s="41"/>
    </row>
    <row r="47" spans="9:10" s="8" customFormat="1" ht="13.5">
      <c r="I47" s="41"/>
      <c r="J47" s="41"/>
    </row>
    <row r="48" spans="9:10" s="8" customFormat="1" ht="13.5">
      <c r="I48" s="41"/>
      <c r="J48" s="41"/>
    </row>
    <row r="49" spans="9:10" s="8" customFormat="1" ht="13.5">
      <c r="I49" s="41"/>
      <c r="J49" s="41"/>
    </row>
    <row r="50" spans="9:10" s="8" customFormat="1" ht="13.5">
      <c r="I50" s="41"/>
      <c r="J50" s="41"/>
    </row>
    <row r="51" spans="9:10" s="8" customFormat="1" ht="13.5">
      <c r="I51" s="41"/>
      <c r="J51" s="41"/>
    </row>
    <row r="52" spans="9:10" s="8" customFormat="1" ht="13.5">
      <c r="I52" s="41"/>
      <c r="J52" s="41"/>
    </row>
    <row r="53" spans="9:10" s="8" customFormat="1" ht="13.5">
      <c r="I53" s="41"/>
      <c r="J53" s="41"/>
    </row>
    <row r="54" spans="9:10" s="8" customFormat="1" ht="13.5">
      <c r="I54" s="41"/>
      <c r="J54" s="41"/>
    </row>
    <row r="55" spans="9:10" s="8" customFormat="1" ht="13.5">
      <c r="I55" s="41"/>
      <c r="J55" s="41"/>
    </row>
    <row r="56" spans="9:10" s="8" customFormat="1" ht="13.5">
      <c r="I56" s="41"/>
      <c r="J56" s="41"/>
    </row>
    <row r="57" spans="9:10" s="8" customFormat="1" ht="13.5">
      <c r="I57" s="41"/>
      <c r="J57" s="41"/>
    </row>
    <row r="58" spans="9:10" s="8" customFormat="1" ht="13.5">
      <c r="I58" s="41"/>
      <c r="J58" s="41"/>
    </row>
    <row r="59" spans="9:10" s="8" customFormat="1" ht="13.5">
      <c r="I59" s="41"/>
      <c r="J59" s="41"/>
    </row>
    <row r="60" spans="9:10" s="8" customFormat="1" ht="13.5">
      <c r="I60" s="41"/>
      <c r="J60" s="41"/>
    </row>
    <row r="61" spans="9:10" s="8" customFormat="1" ht="13.5">
      <c r="I61" s="41"/>
      <c r="J61" s="41"/>
    </row>
    <row r="62" spans="9:10" s="8" customFormat="1" ht="13.5">
      <c r="I62" s="41"/>
      <c r="J62" s="41"/>
    </row>
    <row r="63" spans="9:10" s="8" customFormat="1" ht="13.5">
      <c r="I63" s="41"/>
      <c r="J63" s="41"/>
    </row>
    <row r="64" spans="9:10" s="8" customFormat="1" ht="13.5">
      <c r="I64" s="41"/>
      <c r="J64" s="41"/>
    </row>
    <row r="65" spans="9:10" s="8" customFormat="1" ht="13.5">
      <c r="I65" s="41"/>
      <c r="J65" s="41"/>
    </row>
    <row r="66" spans="9:10" s="8" customFormat="1" ht="13.5">
      <c r="I66" s="41"/>
      <c r="J66" s="41"/>
    </row>
    <row r="67" spans="9:10" s="8" customFormat="1" ht="13.5">
      <c r="I67" s="41"/>
      <c r="J67" s="41"/>
    </row>
    <row r="68" spans="9:10" s="8" customFormat="1" ht="13.5">
      <c r="I68" s="41"/>
      <c r="J68" s="41"/>
    </row>
    <row r="69" spans="9:10" s="8" customFormat="1" ht="13.5">
      <c r="I69" s="41"/>
      <c r="J69" s="41"/>
    </row>
    <row r="70" spans="9:10" s="8" customFormat="1" ht="13.5">
      <c r="I70" s="41"/>
      <c r="J70" s="41"/>
    </row>
    <row r="71" spans="9:10" s="8" customFormat="1" ht="13.5">
      <c r="I71" s="41"/>
      <c r="J71" s="41"/>
    </row>
    <row r="72" spans="9:10" s="8" customFormat="1" ht="13.5">
      <c r="I72" s="41"/>
      <c r="J72" s="41"/>
    </row>
    <row r="73" spans="9:10" s="8" customFormat="1" ht="13.5">
      <c r="I73" s="41"/>
      <c r="J73" s="41"/>
    </row>
    <row r="74" spans="9:10" s="8" customFormat="1" ht="13.5">
      <c r="I74" s="41"/>
      <c r="J74" s="41"/>
    </row>
    <row r="75" spans="9:10" s="8" customFormat="1" ht="13.5">
      <c r="I75" s="41"/>
      <c r="J75" s="41"/>
    </row>
    <row r="76" spans="9:10" s="8" customFormat="1" ht="13.5">
      <c r="I76" s="41"/>
      <c r="J76" s="41"/>
    </row>
    <row r="77" spans="9:10" s="8" customFormat="1" ht="13.5">
      <c r="I77" s="41"/>
      <c r="J77" s="41"/>
    </row>
    <row r="78" spans="9:10" s="8" customFormat="1" ht="13.5">
      <c r="I78" s="41"/>
      <c r="J78" s="41"/>
    </row>
    <row r="79" spans="9:10" s="8" customFormat="1" ht="13.5">
      <c r="I79" s="41"/>
      <c r="J79" s="41"/>
    </row>
    <row r="80" spans="9:10" s="8" customFormat="1" ht="13.5">
      <c r="I80" s="41"/>
      <c r="J80" s="41"/>
    </row>
    <row r="81" spans="9:10" s="8" customFormat="1" ht="13.5">
      <c r="I81" s="41"/>
      <c r="J81" s="41"/>
    </row>
    <row r="82" spans="9:10" s="8" customFormat="1" ht="13.5">
      <c r="I82" s="41"/>
      <c r="J82" s="41"/>
    </row>
    <row r="83" spans="9:10" s="8" customFormat="1" ht="13.5">
      <c r="I83" s="41"/>
      <c r="J83" s="41"/>
    </row>
    <row r="84" spans="9:10" s="8" customFormat="1" ht="13.5">
      <c r="I84" s="41"/>
      <c r="J84" s="41"/>
    </row>
    <row r="85" spans="9:10" s="8" customFormat="1" ht="13.5">
      <c r="I85" s="41"/>
      <c r="J85" s="41"/>
    </row>
    <row r="86" spans="9:10" s="8" customFormat="1" ht="13.5">
      <c r="I86" s="41"/>
      <c r="J86" s="41"/>
    </row>
    <row r="87" spans="9:10" s="8" customFormat="1" ht="13.5">
      <c r="I87" s="41"/>
      <c r="J87" s="41"/>
    </row>
    <row r="88" spans="9:10" s="8" customFormat="1" ht="13.5">
      <c r="I88" s="41"/>
      <c r="J88" s="41"/>
    </row>
    <row r="89" spans="9:10" s="8" customFormat="1" ht="13.5">
      <c r="I89" s="41"/>
      <c r="J89" s="41"/>
    </row>
    <row r="90" spans="9:10" s="8" customFormat="1" ht="13.5">
      <c r="I90" s="41"/>
      <c r="J90" s="41"/>
    </row>
    <row r="91" spans="9:10" s="8" customFormat="1" ht="13.5">
      <c r="I91" s="41"/>
      <c r="J91" s="41"/>
    </row>
    <row r="92" spans="9:10" s="8" customFormat="1" ht="13.5">
      <c r="I92" s="41"/>
      <c r="J92" s="41"/>
    </row>
    <row r="93" spans="9:10" s="8" customFormat="1" ht="13.5">
      <c r="I93" s="41"/>
      <c r="J93" s="41"/>
    </row>
    <row r="94" spans="9:10" s="8" customFormat="1" ht="13.5">
      <c r="I94" s="41"/>
      <c r="J94" s="41"/>
    </row>
    <row r="95" spans="9:10" s="8" customFormat="1" ht="13.5">
      <c r="I95" s="41"/>
      <c r="J95" s="41"/>
    </row>
    <row r="96" spans="9:10" s="8" customFormat="1" ht="13.5">
      <c r="I96" s="41"/>
      <c r="J96" s="41"/>
    </row>
    <row r="97" spans="9:10" s="8" customFormat="1" ht="13.5">
      <c r="I97" s="41"/>
      <c r="J97" s="41"/>
    </row>
    <row r="98" spans="9:10" s="8" customFormat="1" ht="13.5">
      <c r="I98" s="41"/>
      <c r="J98" s="41"/>
    </row>
    <row r="99" spans="9:10" s="8" customFormat="1" ht="13.5">
      <c r="I99" s="41"/>
      <c r="J99" s="41"/>
    </row>
    <row r="100" spans="9:10" s="8" customFormat="1" ht="13.5">
      <c r="I100" s="41"/>
      <c r="J100" s="41"/>
    </row>
    <row r="101" spans="9:10" s="8" customFormat="1" ht="13.5">
      <c r="I101" s="41"/>
      <c r="J101" s="41"/>
    </row>
    <row r="102" spans="9:10" s="8" customFormat="1" ht="13.5">
      <c r="I102" s="41"/>
      <c r="J102" s="41"/>
    </row>
    <row r="103" spans="9:10" s="8" customFormat="1" ht="13.5">
      <c r="I103" s="41"/>
      <c r="J103" s="41"/>
    </row>
    <row r="104" spans="9:10" s="8" customFormat="1" ht="13.5">
      <c r="I104" s="41"/>
      <c r="J104" s="41"/>
    </row>
    <row r="105" spans="9:10" s="8" customFormat="1" ht="13.5">
      <c r="I105" s="41"/>
      <c r="J105" s="41"/>
    </row>
    <row r="106" spans="9:10" s="8" customFormat="1" ht="13.5">
      <c r="I106" s="41"/>
      <c r="J106" s="41"/>
    </row>
    <row r="107" spans="9:10" s="8" customFormat="1" ht="13.5">
      <c r="I107" s="41"/>
      <c r="J107" s="41"/>
    </row>
    <row r="108" spans="9:10" s="8" customFormat="1" ht="13.5">
      <c r="I108" s="41"/>
      <c r="J108" s="41"/>
    </row>
    <row r="109" spans="9:10" s="8" customFormat="1" ht="13.5">
      <c r="I109" s="41"/>
      <c r="J109" s="41"/>
    </row>
    <row r="110" spans="9:10" s="8" customFormat="1" ht="13.5">
      <c r="I110" s="41"/>
      <c r="J110" s="41"/>
    </row>
    <row r="111" spans="9:10" s="8" customFormat="1" ht="13.5">
      <c r="I111" s="41"/>
      <c r="J111" s="41"/>
    </row>
    <row r="112" spans="9:10" s="14" customFormat="1" ht="13.5">
      <c r="I112" s="44"/>
      <c r="J112" s="44"/>
    </row>
    <row r="113" spans="9:10" s="14" customFormat="1" ht="13.5">
      <c r="I113" s="44"/>
      <c r="J113" s="44"/>
    </row>
    <row r="114" spans="9:10" s="14" customFormat="1" ht="13.5">
      <c r="I114" s="44"/>
      <c r="J114" s="44"/>
    </row>
    <row r="115" spans="9:10" s="14" customFormat="1" ht="13.5">
      <c r="I115" s="44"/>
      <c r="J115" s="44"/>
    </row>
    <row r="116" spans="9:10" s="14" customFormat="1" ht="13.5">
      <c r="I116" s="44"/>
      <c r="J116" s="44"/>
    </row>
    <row r="117" spans="9:10" s="14" customFormat="1" ht="13.5">
      <c r="I117" s="44"/>
      <c r="J117" s="44"/>
    </row>
    <row r="118" spans="9:10" s="14" customFormat="1" ht="13.5">
      <c r="I118" s="44"/>
      <c r="J118" s="44"/>
    </row>
    <row r="119" spans="9:10" s="14" customFormat="1" ht="13.5">
      <c r="I119" s="44"/>
      <c r="J119" s="44"/>
    </row>
  </sheetData>
  <sheetProtection/>
  <mergeCells count="6">
    <mergeCell ref="D5:D6"/>
    <mergeCell ref="E5:E6"/>
    <mergeCell ref="A2:C2"/>
    <mergeCell ref="A5:A6"/>
    <mergeCell ref="B5:B6"/>
    <mergeCell ref="C5:C6"/>
  </mergeCells>
  <printOptions/>
  <pageMargins left="0.3" right="0.28" top="0.84" bottom="0.41" header="0.5118110236220472" footer="0.5118110236220472"/>
  <pageSetup horizontalDpi="300" verticalDpi="300" orientation="portrait" pageOrder="overThenDown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X31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9.6640625" style="8" customWidth="1"/>
    <col min="2" max="2" width="11.4453125" style="8" customWidth="1"/>
    <col min="3" max="4" width="12.3359375" style="8" customWidth="1"/>
    <col min="5" max="5" width="11.6640625" style="8" customWidth="1"/>
    <col min="6" max="6" width="12.99609375" style="8" customWidth="1"/>
    <col min="7" max="9" width="10.88671875" style="8" customWidth="1"/>
    <col min="10" max="11" width="11.77734375" style="8" customWidth="1"/>
    <col min="12" max="16384" width="8.88671875" style="8" customWidth="1"/>
  </cols>
  <sheetData>
    <row r="1" ht="21.75" customHeight="1"/>
    <row r="2" spans="1:3" ht="29.25" customHeight="1">
      <c r="A2" s="308" t="s">
        <v>296</v>
      </c>
      <c r="B2" s="309"/>
      <c r="C2" s="309"/>
    </row>
    <row r="3" ht="12.75" customHeight="1"/>
    <row r="4" ht="24" customHeight="1">
      <c r="A4" s="8" t="s">
        <v>79</v>
      </c>
    </row>
    <row r="5" spans="1:13" s="25" customFormat="1" ht="33" customHeight="1">
      <c r="A5" s="19"/>
      <c r="B5" s="26" t="s">
        <v>47</v>
      </c>
      <c r="C5" s="26" t="s">
        <v>285</v>
      </c>
      <c r="D5" s="179" t="s">
        <v>286</v>
      </c>
      <c r="E5" s="179" t="s">
        <v>287</v>
      </c>
      <c r="F5" s="179" t="s">
        <v>288</v>
      </c>
      <c r="G5" s="18" t="s">
        <v>244</v>
      </c>
      <c r="H5" s="26" t="s">
        <v>289</v>
      </c>
      <c r="I5" s="26" t="s">
        <v>290</v>
      </c>
      <c r="J5" s="26" t="s">
        <v>291</v>
      </c>
      <c r="K5" s="180" t="s">
        <v>292</v>
      </c>
      <c r="L5" s="26" t="s">
        <v>293</v>
      </c>
      <c r="M5" s="24" t="s">
        <v>294</v>
      </c>
    </row>
    <row r="6" spans="1:13" ht="21.75" customHeight="1">
      <c r="A6" s="185" t="s">
        <v>295</v>
      </c>
      <c r="B6" s="188">
        <f>SUM(C6:M6)</f>
        <v>8095</v>
      </c>
      <c r="C6" s="187">
        <v>472</v>
      </c>
      <c r="D6" s="187">
        <v>0</v>
      </c>
      <c r="E6" s="187">
        <v>5744</v>
      </c>
      <c r="F6" s="187">
        <v>1833</v>
      </c>
      <c r="G6" s="187">
        <v>46</v>
      </c>
      <c r="H6" s="187">
        <v>0</v>
      </c>
      <c r="I6" s="187">
        <v>0</v>
      </c>
      <c r="J6" s="187">
        <v>0</v>
      </c>
      <c r="K6" s="187">
        <v>0</v>
      </c>
      <c r="L6" s="186">
        <v>0</v>
      </c>
      <c r="M6" s="186">
        <v>0</v>
      </c>
    </row>
    <row r="7" spans="1:76" ht="17.25" customHeight="1">
      <c r="A7" s="119" t="s">
        <v>298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</row>
    <row r="8" spans="1:76" ht="17.25" customHeight="1">
      <c r="A8" s="119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</row>
    <row r="9" spans="1:76" ht="17.25" customHeight="1">
      <c r="A9" s="119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</row>
    <row r="10" spans="1:76" ht="11.25" customHeight="1">
      <c r="A10" s="119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</row>
    <row r="11" spans="1:76" ht="11.25" customHeight="1">
      <c r="A11" s="119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</row>
    <row r="12" spans="1:76" ht="11.25" customHeight="1">
      <c r="A12" s="119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</row>
    <row r="13" spans="1:76" ht="11.25" customHeight="1">
      <c r="A13" s="119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</row>
    <row r="14" spans="1:76" ht="17.25" customHeight="1">
      <c r="A14" s="119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</row>
    <row r="15" spans="1:76" ht="17.25" customHeight="1">
      <c r="A15" s="119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</row>
    <row r="16" spans="1:76" ht="17.25" customHeight="1">
      <c r="A16" s="119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</row>
    <row r="17" spans="1:76" ht="17.25" customHeight="1">
      <c r="A17" s="119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</row>
    <row r="18" spans="1:76" ht="17.25" customHeight="1">
      <c r="A18" s="119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</row>
    <row r="19" spans="1:76" ht="11.25" customHeight="1">
      <c r="A19" s="119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</row>
    <row r="20" spans="1:76" ht="17.25" customHeight="1">
      <c r="A20" s="119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</row>
    <row r="21" spans="1:76" ht="17.25" customHeight="1">
      <c r="A21" s="119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</row>
    <row r="22" spans="1:76" ht="17.25" customHeight="1">
      <c r="A22" s="119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</row>
    <row r="23" spans="1:76" ht="17.25" customHeight="1">
      <c r="A23" s="119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</row>
    <row r="24" spans="1:76" ht="17.25" customHeight="1">
      <c r="A24" s="119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</row>
    <row r="25" spans="1:76" ht="11.25" customHeight="1">
      <c r="A25" s="119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</row>
    <row r="26" spans="1:76" ht="17.25" customHeight="1">
      <c r="A26" s="119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</row>
    <row r="27" spans="1:76" ht="17.25" customHeight="1">
      <c r="A27" s="119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</row>
    <row r="28" spans="1:76" ht="17.25" customHeight="1">
      <c r="A28" s="119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</row>
    <row r="29" spans="1:76" ht="17.25" customHeight="1">
      <c r="A29" s="119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</row>
    <row r="30" spans="1:76" ht="17.25" customHeight="1">
      <c r="A30" s="119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</row>
    <row r="31" spans="1:76" ht="11.2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3"/>
  <sheetViews>
    <sheetView zoomScalePageLayoutView="0" workbookViewId="0" topLeftCell="A1">
      <selection activeCell="C13" sqref="C13"/>
    </sheetView>
  </sheetViews>
  <sheetFormatPr defaultColWidth="8.88671875" defaultRowHeight="13.5"/>
  <cols>
    <col min="2" max="2" width="14.4453125" style="0" customWidth="1"/>
    <col min="3" max="3" width="10.99609375" style="0" customWidth="1"/>
    <col min="4" max="4" width="13.99609375" style="0" customWidth="1"/>
    <col min="5" max="5" width="9.10546875" style="0" customWidth="1"/>
    <col min="6" max="6" width="11.3359375" style="0" customWidth="1"/>
    <col min="7" max="7" width="4.6640625" style="0" customWidth="1"/>
    <col min="8" max="8" width="10.21484375" style="0" bestFit="1" customWidth="1"/>
    <col min="9" max="9" width="10.21484375" style="0" customWidth="1"/>
    <col min="10" max="10" width="13.21484375" style="0" bestFit="1" customWidth="1"/>
    <col min="11" max="11" width="7.6640625" style="0" customWidth="1"/>
    <col min="12" max="12" width="14.10546875" style="0" bestFit="1" customWidth="1"/>
    <col min="13" max="13" width="8.3359375" style="0" customWidth="1"/>
    <col min="14" max="14" width="9.3359375" style="0" bestFit="1" customWidth="1"/>
    <col min="15" max="17" width="8.99609375" style="0" bestFit="1" customWidth="1"/>
    <col min="18" max="18" width="10.21484375" style="0" bestFit="1" customWidth="1"/>
  </cols>
  <sheetData>
    <row r="1" ht="15.75" customHeight="1"/>
    <row r="2" spans="1:4" ht="20.25" customHeight="1">
      <c r="A2" s="312" t="s">
        <v>130</v>
      </c>
      <c r="B2" s="312"/>
      <c r="C2" s="312"/>
      <c r="D2" s="312"/>
    </row>
    <row r="3" ht="10.5" customHeight="1"/>
    <row r="4" s="2" customFormat="1" ht="19.5" customHeight="1">
      <c r="A4" s="1" t="s">
        <v>131</v>
      </c>
    </row>
    <row r="5" spans="1:18" s="2" customFormat="1" ht="19.5" customHeight="1">
      <c r="A5" s="313" t="s">
        <v>132</v>
      </c>
      <c r="B5" s="310" t="s">
        <v>29</v>
      </c>
      <c r="C5" s="310" t="s">
        <v>133</v>
      </c>
      <c r="D5" s="310"/>
      <c r="E5" s="310" t="s">
        <v>134</v>
      </c>
      <c r="F5" s="310" t="s">
        <v>25</v>
      </c>
      <c r="G5" s="310" t="s">
        <v>135</v>
      </c>
      <c r="H5" s="310" t="s">
        <v>26</v>
      </c>
      <c r="I5" s="310" t="s">
        <v>136</v>
      </c>
      <c r="J5" s="310" t="s">
        <v>27</v>
      </c>
      <c r="K5" s="310" t="s">
        <v>137</v>
      </c>
      <c r="L5" s="310" t="s">
        <v>25</v>
      </c>
      <c r="M5" s="310" t="s">
        <v>138</v>
      </c>
      <c r="N5" s="311" t="s">
        <v>28</v>
      </c>
      <c r="O5" s="310" t="s">
        <v>139</v>
      </c>
      <c r="P5" s="310" t="s">
        <v>28</v>
      </c>
      <c r="Q5" s="310" t="s">
        <v>228</v>
      </c>
      <c r="R5" s="311"/>
    </row>
    <row r="6" spans="1:18" s="2" customFormat="1" ht="19.5" customHeight="1">
      <c r="A6" s="313"/>
      <c r="B6" s="310"/>
      <c r="C6" s="3" t="s">
        <v>140</v>
      </c>
      <c r="D6" s="3" t="s">
        <v>30</v>
      </c>
      <c r="E6" s="3" t="s">
        <v>141</v>
      </c>
      <c r="F6" s="3" t="s">
        <v>30</v>
      </c>
      <c r="G6" s="3" t="s">
        <v>142</v>
      </c>
      <c r="H6" s="3" t="s">
        <v>30</v>
      </c>
      <c r="I6" s="66" t="s">
        <v>160</v>
      </c>
      <c r="J6" s="3" t="s">
        <v>30</v>
      </c>
      <c r="K6" s="3" t="s">
        <v>31</v>
      </c>
      <c r="L6" s="3" t="s">
        <v>30</v>
      </c>
      <c r="M6" s="3" t="s">
        <v>32</v>
      </c>
      <c r="N6" s="4" t="s">
        <v>30</v>
      </c>
      <c r="O6" s="3" t="s">
        <v>143</v>
      </c>
      <c r="P6" s="3" t="s">
        <v>30</v>
      </c>
      <c r="Q6" s="3" t="s">
        <v>229</v>
      </c>
      <c r="R6" s="4" t="s">
        <v>30</v>
      </c>
    </row>
    <row r="7" spans="1:20" s="164" customFormat="1" ht="27" customHeight="1">
      <c r="A7" s="165" t="s">
        <v>108</v>
      </c>
      <c r="B7" s="234">
        <v>101657302</v>
      </c>
      <c r="C7" s="238">
        <v>614</v>
      </c>
      <c r="D7" s="238">
        <v>84067743</v>
      </c>
      <c r="E7" s="238">
        <v>36018</v>
      </c>
      <c r="F7" s="238">
        <v>17565112</v>
      </c>
      <c r="G7" s="238">
        <v>0</v>
      </c>
      <c r="H7" s="238">
        <v>0</v>
      </c>
      <c r="I7" s="238">
        <v>640</v>
      </c>
      <c r="J7" s="238">
        <v>24447</v>
      </c>
      <c r="K7" s="238">
        <v>0</v>
      </c>
      <c r="L7" s="238">
        <v>0</v>
      </c>
      <c r="M7" s="238">
        <v>0</v>
      </c>
      <c r="N7" s="238">
        <v>0</v>
      </c>
      <c r="O7" s="238">
        <v>0</v>
      </c>
      <c r="P7" s="238">
        <v>0</v>
      </c>
      <c r="Q7" s="235" t="s">
        <v>230</v>
      </c>
      <c r="R7" s="235" t="s">
        <v>230</v>
      </c>
      <c r="S7" s="163"/>
      <c r="T7" s="163"/>
    </row>
    <row r="8" spans="1:20" s="167" customFormat="1" ht="27" customHeight="1">
      <c r="A8" s="166" t="s">
        <v>144</v>
      </c>
      <c r="B8" s="234">
        <v>166915369</v>
      </c>
      <c r="C8" s="163">
        <v>619</v>
      </c>
      <c r="D8" s="163">
        <v>148424171</v>
      </c>
      <c r="E8" s="163">
        <v>37741</v>
      </c>
      <c r="F8" s="163">
        <v>18491197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236" t="s">
        <v>230</v>
      </c>
      <c r="R8" s="236" t="s">
        <v>230</v>
      </c>
      <c r="S8" s="163"/>
      <c r="T8" s="163"/>
    </row>
    <row r="9" spans="1:20" s="10" customFormat="1" ht="27" customHeight="1">
      <c r="A9" s="168" t="s">
        <v>145</v>
      </c>
      <c r="B9" s="232">
        <f>SUM(D9+F9+H9+J9+L9)</f>
        <v>392377166</v>
      </c>
      <c r="C9" s="71">
        <v>629</v>
      </c>
      <c r="D9" s="71">
        <v>154057696</v>
      </c>
      <c r="E9" s="71">
        <v>37382</v>
      </c>
      <c r="F9" s="71">
        <v>22662554</v>
      </c>
      <c r="G9" s="71">
        <v>8</v>
      </c>
      <c r="H9" s="71">
        <v>486061</v>
      </c>
      <c r="I9" s="71">
        <v>146789</v>
      </c>
      <c r="J9" s="71">
        <v>24484369</v>
      </c>
      <c r="K9" s="71">
        <v>8822</v>
      </c>
      <c r="L9" s="71">
        <v>190686486</v>
      </c>
      <c r="M9" s="71"/>
      <c r="N9" s="71"/>
      <c r="O9" s="163">
        <v>0</v>
      </c>
      <c r="P9" s="163">
        <v>0</v>
      </c>
      <c r="Q9" s="236" t="s">
        <v>230</v>
      </c>
      <c r="R9" s="236" t="s">
        <v>230</v>
      </c>
      <c r="S9" s="71"/>
      <c r="T9" s="71"/>
    </row>
    <row r="10" spans="1:20" s="10" customFormat="1" ht="27" customHeight="1">
      <c r="A10" s="168" t="s">
        <v>226</v>
      </c>
      <c r="B10" s="232">
        <v>409665344</v>
      </c>
      <c r="C10" s="71">
        <v>644</v>
      </c>
      <c r="D10" s="71">
        <v>162142055</v>
      </c>
      <c r="E10" s="71">
        <v>39340</v>
      </c>
      <c r="F10" s="71">
        <v>27255426</v>
      </c>
      <c r="G10" s="71">
        <v>8</v>
      </c>
      <c r="H10" s="71">
        <v>598671</v>
      </c>
      <c r="I10" s="71">
        <v>146804</v>
      </c>
      <c r="J10" s="71">
        <v>24588643</v>
      </c>
      <c r="K10" s="71">
        <v>9007</v>
      </c>
      <c r="L10" s="71">
        <v>194931536</v>
      </c>
      <c r="M10" s="71">
        <v>4</v>
      </c>
      <c r="N10" s="71">
        <v>149011</v>
      </c>
      <c r="O10" s="163">
        <v>0</v>
      </c>
      <c r="P10" s="163">
        <v>0</v>
      </c>
      <c r="Q10" s="236" t="s">
        <v>230</v>
      </c>
      <c r="R10" s="236" t="s">
        <v>230</v>
      </c>
      <c r="S10" s="71"/>
      <c r="T10" s="71"/>
    </row>
    <row r="11" spans="1:20" s="10" customFormat="1" ht="27" customHeight="1">
      <c r="A11" s="168" t="s">
        <v>258</v>
      </c>
      <c r="B11" s="232">
        <v>424738500</v>
      </c>
      <c r="C11" s="71">
        <v>648</v>
      </c>
      <c r="D11" s="71">
        <v>164613930</v>
      </c>
      <c r="E11" s="71">
        <v>43927</v>
      </c>
      <c r="F11" s="71">
        <v>37834289</v>
      </c>
      <c r="G11" s="71">
        <v>8</v>
      </c>
      <c r="H11" s="71">
        <v>598671</v>
      </c>
      <c r="I11" s="71">
        <v>149803</v>
      </c>
      <c r="J11" s="71">
        <v>24648347</v>
      </c>
      <c r="K11" s="71">
        <v>10332</v>
      </c>
      <c r="L11" s="71">
        <v>196798872</v>
      </c>
      <c r="M11" s="71">
        <v>3</v>
      </c>
      <c r="N11" s="71">
        <v>10391</v>
      </c>
      <c r="O11" s="163">
        <v>0</v>
      </c>
      <c r="P11" s="163">
        <v>0</v>
      </c>
      <c r="Q11" s="71">
        <v>3</v>
      </c>
      <c r="R11" s="71">
        <v>234000</v>
      </c>
      <c r="S11" s="71"/>
      <c r="T11" s="71"/>
    </row>
    <row r="12" spans="1:20" s="72" customFormat="1" ht="27" customHeight="1">
      <c r="A12" s="190" t="s">
        <v>283</v>
      </c>
      <c r="B12" s="233">
        <f>SUM(D12+F12+H12+J12+L12+N12+P12+R12)</f>
        <v>436678431</v>
      </c>
      <c r="C12" s="237">
        <v>656</v>
      </c>
      <c r="D12" s="237">
        <v>169578760</v>
      </c>
      <c r="E12" s="237">
        <v>44089</v>
      </c>
      <c r="F12" s="237">
        <v>42267950</v>
      </c>
      <c r="G12" s="239">
        <v>8</v>
      </c>
      <c r="H12" s="239">
        <v>598672</v>
      </c>
      <c r="I12" s="239">
        <v>157086</v>
      </c>
      <c r="J12" s="239">
        <v>24743743</v>
      </c>
      <c r="K12" s="239">
        <v>10767</v>
      </c>
      <c r="L12" s="239">
        <v>199146502</v>
      </c>
      <c r="M12" s="239">
        <v>4</v>
      </c>
      <c r="N12" s="239">
        <v>11304</v>
      </c>
      <c r="O12" s="239">
        <v>0</v>
      </c>
      <c r="P12" s="239">
        <v>0</v>
      </c>
      <c r="Q12" s="240">
        <v>6</v>
      </c>
      <c r="R12" s="237">
        <v>331500</v>
      </c>
      <c r="S12" s="106"/>
      <c r="T12" s="106"/>
    </row>
    <row r="13" s="2" customFormat="1" ht="19.5" customHeight="1">
      <c r="A13" s="1" t="s">
        <v>146</v>
      </c>
    </row>
  </sheetData>
  <sheetProtection/>
  <mergeCells count="11">
    <mergeCell ref="A2:D2"/>
    <mergeCell ref="A5:A6"/>
    <mergeCell ref="B5:B6"/>
    <mergeCell ref="C5:D5"/>
    <mergeCell ref="Q5:R5"/>
    <mergeCell ref="E5:F5"/>
    <mergeCell ref="O5:P5"/>
    <mergeCell ref="G5:H5"/>
    <mergeCell ref="I5:J5"/>
    <mergeCell ref="K5:L5"/>
    <mergeCell ref="M5:N5"/>
  </mergeCells>
  <printOptions/>
  <pageMargins left="0.17" right="0.16" top="1" bottom="1" header="0.5" footer="0.5"/>
  <pageSetup horizontalDpi="300" verticalDpi="3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11.99609375" style="181" customWidth="1"/>
    <col min="2" max="4" width="24.3359375" style="181" customWidth="1"/>
    <col min="5" max="16384" width="8.88671875" style="181" customWidth="1"/>
  </cols>
  <sheetData>
    <row r="2" spans="1:3" ht="23.25" customHeight="1">
      <c r="A2" s="312" t="s">
        <v>282</v>
      </c>
      <c r="B2" s="315"/>
      <c r="C2" s="315"/>
    </row>
    <row r="4" s="2" customFormat="1" ht="19.5" customHeight="1">
      <c r="A4" s="1" t="s">
        <v>273</v>
      </c>
    </row>
    <row r="5" spans="1:4" s="2" customFormat="1" ht="29.25" customHeight="1">
      <c r="A5" s="178" t="s">
        <v>281</v>
      </c>
      <c r="B5" s="3" t="s">
        <v>274</v>
      </c>
      <c r="C5" s="3" t="s">
        <v>275</v>
      </c>
      <c r="D5" s="182" t="s">
        <v>276</v>
      </c>
    </row>
    <row r="6" spans="1:4" s="2" customFormat="1" ht="24" customHeight="1">
      <c r="A6" s="210" t="s">
        <v>277</v>
      </c>
      <c r="B6" s="230">
        <v>19.1</v>
      </c>
      <c r="C6" s="230">
        <v>43.2</v>
      </c>
      <c r="D6" s="231">
        <v>0.178</v>
      </c>
    </row>
    <row r="7" s="2" customFormat="1" ht="19.5" customHeight="1">
      <c r="A7" s="1" t="s">
        <v>297</v>
      </c>
    </row>
    <row r="8" spans="1:4" s="183" customFormat="1" ht="13.5" customHeight="1">
      <c r="A8" s="314" t="s">
        <v>278</v>
      </c>
      <c r="B8" s="314"/>
      <c r="C8" s="314"/>
      <c r="D8" s="314"/>
    </row>
    <row r="9" spans="1:4" s="183" customFormat="1" ht="13.5" customHeight="1">
      <c r="A9" s="87" t="s">
        <v>279</v>
      </c>
      <c r="B9" s="184"/>
      <c r="C9" s="184"/>
      <c r="D9" s="184"/>
    </row>
    <row r="10" spans="1:4" s="183" customFormat="1" ht="13.5" customHeight="1">
      <c r="A10" s="314" t="s">
        <v>280</v>
      </c>
      <c r="B10" s="314"/>
      <c r="C10" s="314"/>
      <c r="D10" s="314"/>
    </row>
  </sheetData>
  <sheetProtection/>
  <mergeCells count="3">
    <mergeCell ref="A8:D8"/>
    <mergeCell ref="A10:D10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A3" sqref="A3:C3"/>
    </sheetView>
  </sheetViews>
  <sheetFormatPr defaultColWidth="8.88671875" defaultRowHeight="13.5"/>
  <cols>
    <col min="1" max="1" width="8.77734375" style="17" customWidth="1"/>
    <col min="2" max="2" width="15.10546875" style="17" customWidth="1"/>
    <col min="3" max="3" width="16.5546875" style="17" customWidth="1"/>
    <col min="4" max="4" width="15.21484375" style="17" customWidth="1"/>
    <col min="5" max="6" width="11.77734375" style="17" customWidth="1"/>
    <col min="7" max="7" width="10.5546875" style="17" customWidth="1"/>
    <col min="8" max="8" width="15.10546875" style="17" customWidth="1"/>
    <col min="9" max="9" width="10.10546875" style="17" customWidth="1"/>
    <col min="10" max="10" width="10.4453125" style="17" customWidth="1"/>
    <col min="11" max="11" width="11.3359375" style="17" customWidth="1"/>
    <col min="12" max="13" width="10.77734375" style="17" customWidth="1"/>
    <col min="14" max="14" width="10.99609375" style="17" customWidth="1"/>
    <col min="15" max="26" width="10.5546875" style="17" customWidth="1"/>
    <col min="27" max="28" width="9.99609375" style="17" customWidth="1"/>
    <col min="29" max="29" width="9.77734375" style="17" customWidth="1"/>
    <col min="30" max="31" width="10.5546875" style="17" customWidth="1"/>
    <col min="32" max="16384" width="8.88671875" style="17" customWidth="1"/>
  </cols>
  <sheetData>
    <row r="1" spans="1:4" ht="22.5" customHeight="1">
      <c r="A1" s="263" t="s">
        <v>319</v>
      </c>
      <c r="B1" s="263"/>
      <c r="C1" s="263"/>
      <c r="D1" s="263"/>
    </row>
    <row r="2" spans="1:4" ht="11.25" customHeight="1">
      <c r="A2" s="79"/>
      <c r="B2" s="79"/>
      <c r="C2" s="79"/>
      <c r="D2" s="79"/>
    </row>
    <row r="3" spans="1:3" s="5" customFormat="1" ht="18.75">
      <c r="A3" s="264" t="s">
        <v>315</v>
      </c>
      <c r="B3" s="264"/>
      <c r="C3" s="264"/>
    </row>
    <row r="4" s="67" customFormat="1" ht="14.25"/>
    <row r="5" s="8" customFormat="1" ht="18.75" customHeight="1">
      <c r="A5" s="7" t="s">
        <v>0</v>
      </c>
    </row>
    <row r="6" spans="1:8" s="8" customFormat="1" ht="24" customHeight="1">
      <c r="A6" s="261" t="s">
        <v>91</v>
      </c>
      <c r="B6" s="265" t="s">
        <v>103</v>
      </c>
      <c r="C6" s="265"/>
      <c r="D6" s="265"/>
      <c r="E6" s="260" t="s">
        <v>93</v>
      </c>
      <c r="F6" s="266" t="s">
        <v>94</v>
      </c>
      <c r="G6" s="260" t="s">
        <v>95</v>
      </c>
      <c r="H6" s="261" t="s">
        <v>96</v>
      </c>
    </row>
    <row r="7" spans="1:8" s="8" customFormat="1" ht="28.5" customHeight="1">
      <c r="A7" s="261"/>
      <c r="B7" s="66" t="s">
        <v>97</v>
      </c>
      <c r="C7" s="66" t="s">
        <v>98</v>
      </c>
      <c r="D7" s="66" t="s">
        <v>99</v>
      </c>
      <c r="E7" s="260"/>
      <c r="F7" s="266"/>
      <c r="G7" s="260"/>
      <c r="H7" s="261"/>
    </row>
    <row r="8" spans="1:8" s="8" customFormat="1" ht="30" customHeight="1">
      <c r="A8" s="116" t="s">
        <v>108</v>
      </c>
      <c r="B8" s="118">
        <v>65646327</v>
      </c>
      <c r="C8" s="117">
        <v>65646327</v>
      </c>
      <c r="D8" s="117">
        <v>0</v>
      </c>
      <c r="E8" s="259">
        <v>180481</v>
      </c>
      <c r="F8" s="259">
        <v>363729</v>
      </c>
      <c r="G8" s="259">
        <v>71127</v>
      </c>
      <c r="H8" s="259">
        <v>922945</v>
      </c>
    </row>
    <row r="9" spans="1:27" s="8" customFormat="1" ht="30.75" customHeight="1">
      <c r="A9" s="119" t="s">
        <v>109</v>
      </c>
      <c r="B9" s="85">
        <v>57710546</v>
      </c>
      <c r="C9" s="10">
        <v>57710546</v>
      </c>
      <c r="D9" s="10">
        <v>0</v>
      </c>
      <c r="E9" s="10">
        <v>178530</v>
      </c>
      <c r="F9" s="10">
        <v>323254.0525401893</v>
      </c>
      <c r="G9" s="10">
        <v>72077</v>
      </c>
      <c r="H9" s="10">
        <v>800679.0793179516</v>
      </c>
      <c r="I9" s="69"/>
      <c r="J9" s="69"/>
      <c r="K9" s="69"/>
      <c r="L9" s="69"/>
      <c r="M9" s="69"/>
      <c r="N9" s="6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s="8" customFormat="1" ht="30.75" customHeight="1">
      <c r="A10" s="119" t="s">
        <v>113</v>
      </c>
      <c r="B10" s="85">
        <v>62006008</v>
      </c>
      <c r="C10" s="10">
        <v>62006008</v>
      </c>
      <c r="D10" s="10">
        <v>0</v>
      </c>
      <c r="E10" s="10">
        <v>175317</v>
      </c>
      <c r="F10" s="10">
        <v>353679</v>
      </c>
      <c r="G10" s="10">
        <v>72425</v>
      </c>
      <c r="H10" s="10">
        <v>856141</v>
      </c>
      <c r="I10" s="69"/>
      <c r="J10" s="69"/>
      <c r="K10" s="69"/>
      <c r="L10" s="69"/>
      <c r="M10" s="69"/>
      <c r="N10" s="69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136" customFormat="1" ht="30.75" customHeight="1">
      <c r="A11" s="132" t="s">
        <v>218</v>
      </c>
      <c r="B11" s="133">
        <v>53154767</v>
      </c>
      <c r="C11" s="133">
        <f>B11</f>
        <v>53154767</v>
      </c>
      <c r="D11" s="10">
        <v>0</v>
      </c>
      <c r="E11" s="133">
        <v>171873</v>
      </c>
      <c r="F11" s="133">
        <v>309268</v>
      </c>
      <c r="G11" s="133">
        <v>72426</v>
      </c>
      <c r="H11" s="133">
        <v>733918</v>
      </c>
      <c r="I11" s="134"/>
      <c r="J11" s="134"/>
      <c r="K11" s="134"/>
      <c r="L11" s="134"/>
      <c r="M11" s="134"/>
      <c r="N11" s="134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</row>
    <row r="12" spans="1:27" s="136" customFormat="1" ht="30.75" customHeight="1">
      <c r="A12" s="132" t="s">
        <v>227</v>
      </c>
      <c r="B12" s="133">
        <v>60387730</v>
      </c>
      <c r="C12" s="133">
        <v>60387730</v>
      </c>
      <c r="D12" s="10">
        <v>0</v>
      </c>
      <c r="E12" s="133">
        <v>171197</v>
      </c>
      <c r="F12" s="133">
        <v>352738</v>
      </c>
      <c r="G12" s="133">
        <v>74527</v>
      </c>
      <c r="H12" s="133">
        <v>810280</v>
      </c>
      <c r="I12" s="134"/>
      <c r="J12" s="134"/>
      <c r="K12" s="134"/>
      <c r="L12" s="134"/>
      <c r="M12" s="134"/>
      <c r="N12" s="134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</row>
    <row r="13" spans="1:27" s="8" customFormat="1" ht="27" customHeight="1">
      <c r="A13" s="203" t="s">
        <v>283</v>
      </c>
      <c r="B13" s="191">
        <v>63407554</v>
      </c>
      <c r="C13" s="192">
        <v>63407554</v>
      </c>
      <c r="D13" s="209">
        <v>0</v>
      </c>
      <c r="E13" s="209">
        <v>169095</v>
      </c>
      <c r="F13" s="209">
        <f>B13/E13*1000</f>
        <v>374981.8386114314</v>
      </c>
      <c r="G13" s="213">
        <v>74508</v>
      </c>
      <c r="H13" s="209">
        <f>B13/G13*1000</f>
        <v>851016.7230364525</v>
      </c>
      <c r="I13" s="69"/>
      <c r="J13" s="69"/>
      <c r="K13" s="69"/>
      <c r="L13" s="69"/>
      <c r="M13" s="69"/>
      <c r="N13" s="69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" s="129" customFormat="1" ht="18.75" customHeight="1">
      <c r="A14" s="262" t="s">
        <v>101</v>
      </c>
      <c r="B14" s="262"/>
    </row>
    <row r="16" spans="2:8" ht="13.5">
      <c r="B16" s="10"/>
      <c r="C16" s="10"/>
      <c r="D16" s="10"/>
      <c r="E16" s="10"/>
      <c r="F16" s="10"/>
      <c r="G16" s="77"/>
      <c r="H16" s="10"/>
    </row>
  </sheetData>
  <sheetProtection/>
  <mergeCells count="9">
    <mergeCell ref="G6:G7"/>
    <mergeCell ref="H6:H7"/>
    <mergeCell ref="A14:B14"/>
    <mergeCell ref="A1:D1"/>
    <mergeCell ref="A3:C3"/>
    <mergeCell ref="A6:A7"/>
    <mergeCell ref="B6:D6"/>
    <mergeCell ref="E6:E7"/>
    <mergeCell ref="F6:F7"/>
  </mergeCells>
  <printOptions/>
  <pageMargins left="0.4" right="0.2" top="1" bottom="1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16"/>
  <sheetViews>
    <sheetView zoomScalePageLayoutView="0" workbookViewId="0" topLeftCell="A1">
      <selection activeCell="C20" sqref="C20"/>
    </sheetView>
  </sheetViews>
  <sheetFormatPr defaultColWidth="8.88671875" defaultRowHeight="13.5"/>
  <cols>
    <col min="1" max="1" width="8.77734375" style="17" customWidth="1"/>
    <col min="2" max="2" width="11.6640625" style="17" customWidth="1"/>
    <col min="3" max="3" width="10.77734375" style="17" customWidth="1"/>
    <col min="4" max="4" width="10.5546875" style="17" customWidth="1"/>
    <col min="5" max="5" width="11.77734375" style="17" customWidth="1"/>
    <col min="6" max="6" width="10.99609375" style="17" customWidth="1"/>
    <col min="7" max="7" width="9.10546875" style="17" customWidth="1"/>
    <col min="8" max="8" width="8.6640625" style="17" customWidth="1"/>
    <col min="9" max="10" width="10.10546875" style="17" customWidth="1"/>
    <col min="11" max="11" width="10.4453125" style="17" customWidth="1"/>
    <col min="12" max="12" width="11.3359375" style="17" customWidth="1"/>
    <col min="13" max="14" width="10.77734375" style="17" customWidth="1"/>
    <col min="15" max="15" width="10.99609375" style="17" customWidth="1"/>
    <col min="16" max="27" width="10.5546875" style="17" customWidth="1"/>
    <col min="28" max="28" width="11.4453125" style="17" customWidth="1"/>
    <col min="29" max="30" width="10.5546875" style="17" customWidth="1"/>
    <col min="31" max="32" width="9.99609375" style="17" customWidth="1"/>
    <col min="33" max="33" width="9.77734375" style="17" customWidth="1"/>
    <col min="34" max="35" width="10.5546875" style="17" customWidth="1"/>
    <col min="36" max="16384" width="8.88671875" style="17" customWidth="1"/>
  </cols>
  <sheetData>
    <row r="1" ht="15" customHeight="1"/>
    <row r="2" spans="1:4" s="5" customFormat="1" ht="24" customHeight="1">
      <c r="A2" s="264" t="s">
        <v>312</v>
      </c>
      <c r="B2" s="264"/>
      <c r="C2" s="264"/>
      <c r="D2" s="264"/>
    </row>
    <row r="3" spans="1:4" s="14" customFormat="1" ht="13.5">
      <c r="A3" s="81"/>
      <c r="B3" s="81"/>
      <c r="C3" s="81"/>
      <c r="D3" s="81"/>
    </row>
    <row r="4" s="8" customFormat="1" ht="18.75" customHeight="1">
      <c r="A4" s="7" t="s">
        <v>0</v>
      </c>
    </row>
    <row r="5" spans="1:35" s="25" customFormat="1" ht="18" customHeight="1">
      <c r="A5" s="267" t="s">
        <v>91</v>
      </c>
      <c r="B5" s="268" t="s">
        <v>47</v>
      </c>
      <c r="C5" s="18"/>
      <c r="D5" s="19"/>
      <c r="E5" s="20" t="s">
        <v>33</v>
      </c>
      <c r="F5" s="20"/>
      <c r="G5" s="20"/>
      <c r="H5" s="20"/>
      <c r="I5" s="20"/>
      <c r="J5" s="21"/>
      <c r="K5" s="21"/>
      <c r="L5" s="22"/>
      <c r="M5" s="22"/>
      <c r="N5" s="22"/>
      <c r="O5" s="22"/>
      <c r="P5" s="22"/>
      <c r="Q5" s="22"/>
      <c r="R5" s="22"/>
      <c r="S5" s="22"/>
      <c r="T5" s="22" t="s">
        <v>63</v>
      </c>
      <c r="U5" s="22"/>
      <c r="V5" s="22" t="s">
        <v>64</v>
      </c>
      <c r="W5" s="22"/>
      <c r="X5" s="22" t="s">
        <v>42</v>
      </c>
      <c r="Y5" s="22"/>
      <c r="Z5" s="23"/>
      <c r="AA5" s="270" t="s">
        <v>34</v>
      </c>
      <c r="AB5" s="270"/>
      <c r="AC5" s="270"/>
      <c r="AD5" s="270"/>
      <c r="AE5" s="270"/>
      <c r="AF5" s="270"/>
      <c r="AG5" s="270"/>
      <c r="AH5" s="269" t="s">
        <v>35</v>
      </c>
      <c r="AI5" s="272"/>
    </row>
    <row r="6" spans="1:35" s="25" customFormat="1" ht="18" customHeight="1">
      <c r="A6" s="267"/>
      <c r="B6" s="269"/>
      <c r="C6" s="269" t="s">
        <v>60</v>
      </c>
      <c r="D6" s="269" t="s">
        <v>36</v>
      </c>
      <c r="E6" s="269" t="s">
        <v>61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3" t="s">
        <v>37</v>
      </c>
      <c r="Q6" s="273"/>
      <c r="R6" s="273"/>
      <c r="S6" s="273"/>
      <c r="T6" s="269"/>
      <c r="U6" s="269"/>
      <c r="V6" s="269"/>
      <c r="W6" s="269"/>
      <c r="X6" s="269"/>
      <c r="Y6" s="269"/>
      <c r="Z6" s="269"/>
      <c r="AA6" s="270" t="s">
        <v>62</v>
      </c>
      <c r="AB6" s="270"/>
      <c r="AC6" s="270"/>
      <c r="AD6" s="270"/>
      <c r="AE6" s="273"/>
      <c r="AF6" s="272" t="s">
        <v>38</v>
      </c>
      <c r="AG6" s="270"/>
      <c r="AH6" s="269" t="s">
        <v>60</v>
      </c>
      <c r="AI6" s="272" t="s">
        <v>36</v>
      </c>
    </row>
    <row r="7" spans="1:35" s="27" customFormat="1" ht="19.5" customHeight="1">
      <c r="A7" s="267"/>
      <c r="B7" s="269"/>
      <c r="C7" s="269"/>
      <c r="D7" s="269"/>
      <c r="E7" s="26" t="s">
        <v>13</v>
      </c>
      <c r="F7" s="26" t="s">
        <v>14</v>
      </c>
      <c r="G7" s="26" t="s">
        <v>15</v>
      </c>
      <c r="H7" s="26" t="s">
        <v>59</v>
      </c>
      <c r="I7" s="26" t="s">
        <v>45</v>
      </c>
      <c r="J7" s="26" t="s">
        <v>271</v>
      </c>
      <c r="K7" s="26" t="s">
        <v>17</v>
      </c>
      <c r="L7" s="26" t="s">
        <v>44</v>
      </c>
      <c r="M7" s="26" t="s">
        <v>48</v>
      </c>
      <c r="N7" s="26" t="s">
        <v>56</v>
      </c>
      <c r="O7" s="26" t="s">
        <v>39</v>
      </c>
      <c r="P7" s="19" t="s">
        <v>40</v>
      </c>
      <c r="Q7" s="19" t="s">
        <v>313</v>
      </c>
      <c r="R7" s="19" t="s">
        <v>57</v>
      </c>
      <c r="S7" s="19" t="s">
        <v>272</v>
      </c>
      <c r="T7" s="26" t="s">
        <v>16</v>
      </c>
      <c r="U7" s="26" t="s">
        <v>18</v>
      </c>
      <c r="V7" s="26" t="s">
        <v>41</v>
      </c>
      <c r="W7" s="26" t="s">
        <v>58</v>
      </c>
      <c r="X7" s="26" t="s">
        <v>48</v>
      </c>
      <c r="Y7" s="26" t="s">
        <v>56</v>
      </c>
      <c r="Z7" s="26" t="s">
        <v>39</v>
      </c>
      <c r="AA7" s="19" t="s">
        <v>21</v>
      </c>
      <c r="AB7" s="19" t="s">
        <v>314</v>
      </c>
      <c r="AC7" s="26" t="s">
        <v>20</v>
      </c>
      <c r="AD7" s="26" t="s">
        <v>19</v>
      </c>
      <c r="AE7" s="26" t="s">
        <v>46</v>
      </c>
      <c r="AF7" s="26" t="s">
        <v>21</v>
      </c>
      <c r="AG7" s="24" t="s">
        <v>51</v>
      </c>
      <c r="AH7" s="269"/>
      <c r="AI7" s="272"/>
    </row>
    <row r="8" spans="1:35" s="25" customFormat="1" ht="27" customHeight="1">
      <c r="A8" s="120" t="s">
        <v>108</v>
      </c>
      <c r="B8" s="115">
        <v>65646327</v>
      </c>
      <c r="C8" s="82">
        <v>59256839</v>
      </c>
      <c r="D8" s="257">
        <v>6389488</v>
      </c>
      <c r="E8" s="82">
        <v>17182193</v>
      </c>
      <c r="F8" s="82">
        <v>15890350</v>
      </c>
      <c r="G8" s="82">
        <v>0</v>
      </c>
      <c r="H8" s="82">
        <v>0</v>
      </c>
      <c r="I8" s="82">
        <v>7129373</v>
      </c>
      <c r="J8" s="82">
        <v>0</v>
      </c>
      <c r="K8" s="82">
        <v>6792908</v>
      </c>
      <c r="L8" s="82">
        <v>0</v>
      </c>
      <c r="M8" s="82">
        <v>0</v>
      </c>
      <c r="N8" s="82">
        <v>0</v>
      </c>
      <c r="O8" s="82">
        <v>0</v>
      </c>
      <c r="P8" s="257">
        <v>281007</v>
      </c>
      <c r="Q8" s="257"/>
      <c r="R8" s="257">
        <v>0</v>
      </c>
      <c r="S8" s="257">
        <v>0</v>
      </c>
      <c r="T8" s="257">
        <v>5498402</v>
      </c>
      <c r="U8" s="257">
        <v>-18449</v>
      </c>
      <c r="V8" s="257">
        <v>0</v>
      </c>
      <c r="W8" s="257">
        <v>0</v>
      </c>
      <c r="X8" s="257">
        <v>0</v>
      </c>
      <c r="Y8" s="257">
        <v>0</v>
      </c>
      <c r="Z8" s="257">
        <v>0</v>
      </c>
      <c r="AA8" s="82">
        <v>3897207</v>
      </c>
      <c r="AB8" s="82"/>
      <c r="AC8" s="82">
        <v>1025743</v>
      </c>
      <c r="AD8" s="82">
        <v>26506</v>
      </c>
      <c r="AE8" s="82">
        <v>5678349</v>
      </c>
      <c r="AF8" s="82">
        <v>0</v>
      </c>
      <c r="AG8" s="257">
        <v>389863</v>
      </c>
      <c r="AH8" s="82">
        <v>1634210</v>
      </c>
      <c r="AI8" s="82">
        <v>238665</v>
      </c>
    </row>
    <row r="9" spans="1:35" s="25" customFormat="1" ht="27" customHeight="1">
      <c r="A9" s="120" t="s">
        <v>109</v>
      </c>
      <c r="B9" s="115">
        <v>57710546</v>
      </c>
      <c r="C9" s="82">
        <v>50705711</v>
      </c>
      <c r="D9" s="83">
        <v>7004835</v>
      </c>
      <c r="E9" s="82">
        <v>9994522</v>
      </c>
      <c r="F9" s="82">
        <v>11432388</v>
      </c>
      <c r="G9" s="83">
        <v>0</v>
      </c>
      <c r="H9" s="83">
        <v>0</v>
      </c>
      <c r="I9" s="83">
        <v>9455675</v>
      </c>
      <c r="J9" s="82">
        <v>0</v>
      </c>
      <c r="K9" s="82">
        <v>7357321</v>
      </c>
      <c r="L9" s="82">
        <v>0</v>
      </c>
      <c r="M9" s="82">
        <v>0</v>
      </c>
      <c r="N9" s="82">
        <v>0</v>
      </c>
      <c r="O9" s="83">
        <v>0</v>
      </c>
      <c r="P9" s="82">
        <v>291155</v>
      </c>
      <c r="Q9" s="82"/>
      <c r="R9" s="82">
        <v>0</v>
      </c>
      <c r="S9" s="82">
        <v>0</v>
      </c>
      <c r="T9" s="82">
        <v>6090856</v>
      </c>
      <c r="U9" s="82">
        <v>6805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4318924</v>
      </c>
      <c r="AB9" s="83"/>
      <c r="AC9" s="83">
        <v>1090416</v>
      </c>
      <c r="AD9" s="83">
        <v>25852</v>
      </c>
      <c r="AE9" s="83">
        <v>4999440</v>
      </c>
      <c r="AF9" s="83">
        <v>0</v>
      </c>
      <c r="AG9" s="82">
        <v>437461</v>
      </c>
      <c r="AH9" s="82">
        <v>2031173</v>
      </c>
      <c r="AI9" s="82">
        <v>178558</v>
      </c>
    </row>
    <row r="10" spans="1:35" s="27" customFormat="1" ht="27" customHeight="1">
      <c r="A10" s="120" t="s">
        <v>113</v>
      </c>
      <c r="B10" s="115">
        <v>62006008</v>
      </c>
      <c r="C10" s="82">
        <v>54500833</v>
      </c>
      <c r="D10" s="83">
        <v>7505175</v>
      </c>
      <c r="E10" s="82">
        <v>12106279</v>
      </c>
      <c r="F10" s="82">
        <v>12764271</v>
      </c>
      <c r="G10" s="83">
        <v>0</v>
      </c>
      <c r="H10" s="83">
        <v>0</v>
      </c>
      <c r="I10" s="83">
        <v>9223844</v>
      </c>
      <c r="J10" s="82">
        <v>0</v>
      </c>
      <c r="K10" s="82">
        <v>7608606</v>
      </c>
      <c r="L10" s="82">
        <v>0</v>
      </c>
      <c r="M10" s="82">
        <v>0</v>
      </c>
      <c r="N10" s="82">
        <v>0</v>
      </c>
      <c r="O10" s="83">
        <v>0</v>
      </c>
      <c r="P10" s="82">
        <v>271448</v>
      </c>
      <c r="Q10" s="82"/>
      <c r="R10" s="82">
        <v>0</v>
      </c>
      <c r="S10" s="82">
        <v>0</v>
      </c>
      <c r="T10" s="82">
        <v>6603422</v>
      </c>
      <c r="U10" s="82">
        <v>199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4673844</v>
      </c>
      <c r="AB10" s="83"/>
      <c r="AC10" s="83">
        <v>1138624</v>
      </c>
      <c r="AD10" s="83">
        <v>25131</v>
      </c>
      <c r="AE10" s="83">
        <v>5511104</v>
      </c>
      <c r="AF10" s="83">
        <v>0</v>
      </c>
      <c r="AG10" s="82">
        <v>507086</v>
      </c>
      <c r="AH10" s="82">
        <v>1449130</v>
      </c>
      <c r="AI10" s="82">
        <v>123020</v>
      </c>
    </row>
    <row r="11" spans="1:35" s="140" customFormat="1" ht="27" customHeight="1">
      <c r="A11" s="137" t="s">
        <v>215</v>
      </c>
      <c r="B11" s="138">
        <f>C11+D11</f>
        <v>53154767</v>
      </c>
      <c r="C11" s="138">
        <f>E11+F11+G11+H11+I11+K11+L11+M11+N11+AA11+AC11+AD11+AE11+AH11</f>
        <v>45877567</v>
      </c>
      <c r="D11" s="139">
        <f>P11+R11+T11+U11+AG11+AI11</f>
        <v>7277200</v>
      </c>
      <c r="E11" s="138">
        <v>7195069</v>
      </c>
      <c r="F11" s="138">
        <v>9311209</v>
      </c>
      <c r="G11" s="83">
        <v>0</v>
      </c>
      <c r="H11" s="83">
        <v>0</v>
      </c>
      <c r="I11" s="139">
        <v>9423238</v>
      </c>
      <c r="J11" s="82">
        <v>0</v>
      </c>
      <c r="K11" s="138">
        <v>7882748</v>
      </c>
      <c r="L11" s="82">
        <v>0</v>
      </c>
      <c r="M11" s="82">
        <v>0</v>
      </c>
      <c r="N11" s="82">
        <v>0</v>
      </c>
      <c r="O11" s="83">
        <v>0</v>
      </c>
      <c r="P11" s="138">
        <v>267749</v>
      </c>
      <c r="Q11" s="138"/>
      <c r="R11" s="82">
        <v>0</v>
      </c>
      <c r="S11" s="82">
        <v>0</v>
      </c>
      <c r="T11" s="138">
        <v>6186578</v>
      </c>
      <c r="U11" s="138">
        <v>232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139">
        <v>4835811</v>
      </c>
      <c r="AB11" s="139"/>
      <c r="AC11" s="139">
        <v>1108745</v>
      </c>
      <c r="AD11" s="139">
        <v>21441</v>
      </c>
      <c r="AE11" s="139">
        <v>4855467</v>
      </c>
      <c r="AF11" s="83">
        <v>0</v>
      </c>
      <c r="AG11" s="138">
        <v>746980</v>
      </c>
      <c r="AH11" s="138">
        <v>1243839</v>
      </c>
      <c r="AI11" s="138">
        <v>75661</v>
      </c>
    </row>
    <row r="12" spans="1:36" s="140" customFormat="1" ht="27" customHeight="1">
      <c r="A12" s="137" t="s">
        <v>227</v>
      </c>
      <c r="B12" s="138">
        <v>60387730</v>
      </c>
      <c r="C12" s="138">
        <v>53222078</v>
      </c>
      <c r="D12" s="139">
        <v>7165652</v>
      </c>
      <c r="E12" s="138">
        <v>10289588</v>
      </c>
      <c r="F12" s="138">
        <v>11637521</v>
      </c>
      <c r="G12" s="83">
        <v>0</v>
      </c>
      <c r="H12" s="83">
        <v>0</v>
      </c>
      <c r="I12" s="138">
        <v>481523</v>
      </c>
      <c r="J12" s="138">
        <v>8441306</v>
      </c>
      <c r="K12" s="82">
        <v>8900030</v>
      </c>
      <c r="L12" s="82">
        <v>0</v>
      </c>
      <c r="M12" s="82">
        <v>0</v>
      </c>
      <c r="N12" s="82">
        <v>0</v>
      </c>
      <c r="O12" s="83">
        <v>0</v>
      </c>
      <c r="P12" s="82">
        <v>275860</v>
      </c>
      <c r="Q12" s="82"/>
      <c r="R12" s="138">
        <v>121682</v>
      </c>
      <c r="S12" s="138">
        <v>446279</v>
      </c>
      <c r="T12" s="138">
        <v>6151396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139">
        <v>4942619</v>
      </c>
      <c r="AB12" s="139"/>
      <c r="AC12" s="139">
        <v>1157897</v>
      </c>
      <c r="AD12" s="139">
        <v>20993</v>
      </c>
      <c r="AE12" s="83">
        <v>5272735</v>
      </c>
      <c r="AF12" s="83">
        <v>0</v>
      </c>
      <c r="AG12" s="138">
        <v>0</v>
      </c>
      <c r="AH12" s="138">
        <v>2077866</v>
      </c>
      <c r="AI12" s="138">
        <v>170435</v>
      </c>
      <c r="AJ12" s="139"/>
    </row>
    <row r="13" spans="1:35" s="27" customFormat="1" ht="27" customHeight="1">
      <c r="A13" s="204" t="s">
        <v>283</v>
      </c>
      <c r="B13" s="193">
        <v>63407554</v>
      </c>
      <c r="C13" s="194">
        <v>49462900</v>
      </c>
      <c r="D13" s="195">
        <v>13944654</v>
      </c>
      <c r="E13" s="194">
        <v>23078033</v>
      </c>
      <c r="F13" s="194">
        <v>0</v>
      </c>
      <c r="G13" s="195">
        <v>0</v>
      </c>
      <c r="H13" s="195">
        <v>0</v>
      </c>
      <c r="I13" s="195">
        <v>468061</v>
      </c>
      <c r="J13" s="195">
        <v>8004730</v>
      </c>
      <c r="K13" s="194">
        <v>9087234</v>
      </c>
      <c r="L13" s="194">
        <v>0</v>
      </c>
      <c r="M13" s="194">
        <v>0</v>
      </c>
      <c r="N13" s="194">
        <v>0</v>
      </c>
      <c r="O13" s="195">
        <v>0</v>
      </c>
      <c r="P13" s="258"/>
      <c r="Q13" s="195">
        <v>1717519</v>
      </c>
      <c r="R13" s="194">
        <v>117044</v>
      </c>
      <c r="S13" s="194">
        <v>413326</v>
      </c>
      <c r="T13" s="194">
        <v>11517648</v>
      </c>
      <c r="U13" s="258"/>
      <c r="V13" s="194">
        <v>0</v>
      </c>
      <c r="W13" s="195">
        <v>0</v>
      </c>
      <c r="X13" s="195">
        <v>0</v>
      </c>
      <c r="Y13" s="195">
        <v>0</v>
      </c>
      <c r="Z13" s="195">
        <v>0</v>
      </c>
      <c r="AA13" s="195">
        <v>2694</v>
      </c>
      <c r="AB13" s="195">
        <v>1271436</v>
      </c>
      <c r="AC13" s="195">
        <v>0</v>
      </c>
      <c r="AD13" s="195">
        <v>0</v>
      </c>
      <c r="AE13" s="195">
        <v>5684493</v>
      </c>
      <c r="AF13" s="195">
        <v>0</v>
      </c>
      <c r="AG13" s="195">
        <v>0</v>
      </c>
      <c r="AH13" s="194">
        <v>1866219</v>
      </c>
      <c r="AI13" s="194">
        <v>179117</v>
      </c>
    </row>
    <row r="14" spans="1:19" s="30" customFormat="1" ht="19.5" customHeight="1">
      <c r="A14" s="271" t="s">
        <v>102</v>
      </c>
      <c r="B14" s="271"/>
      <c r="C14" s="271"/>
      <c r="D14" s="45"/>
      <c r="O14" s="15"/>
      <c r="P14" s="15"/>
      <c r="Q14" s="15"/>
      <c r="R14" s="15"/>
      <c r="S14" s="15"/>
    </row>
    <row r="15" spans="2:35" ht="13.5">
      <c r="B15" s="78"/>
      <c r="C15" s="78"/>
      <c r="D15" s="80"/>
      <c r="E15" s="15"/>
      <c r="F15" s="15"/>
      <c r="G15" s="28"/>
      <c r="H15" s="28"/>
      <c r="I15" s="28"/>
      <c r="J15" s="28"/>
      <c r="K15" s="15"/>
      <c r="L15" s="15"/>
      <c r="M15" s="15"/>
      <c r="N15" s="15"/>
      <c r="O15" s="28"/>
      <c r="P15" s="15"/>
      <c r="Q15" s="15"/>
      <c r="R15" s="15"/>
      <c r="S15" s="15"/>
      <c r="T15" s="15"/>
      <c r="U15" s="15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5"/>
      <c r="AH15" s="15"/>
      <c r="AI15" s="15"/>
    </row>
    <row r="16" spans="2:35" ht="13.5">
      <c r="B16" s="78"/>
      <c r="C16" s="78"/>
      <c r="D16" s="80"/>
      <c r="E16" s="15"/>
      <c r="F16" s="15"/>
      <c r="G16" s="28"/>
      <c r="H16" s="28"/>
      <c r="I16" s="28"/>
      <c r="J16" s="28"/>
      <c r="K16" s="15"/>
      <c r="L16" s="15"/>
      <c r="M16" s="15"/>
      <c r="N16" s="15"/>
      <c r="O16" s="28"/>
      <c r="P16" s="15"/>
      <c r="Q16" s="15"/>
      <c r="R16" s="15"/>
      <c r="S16" s="15"/>
      <c r="T16" s="15"/>
      <c r="U16" s="15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5"/>
      <c r="AH16" s="15"/>
      <c r="AI16" s="15"/>
    </row>
  </sheetData>
  <sheetProtection/>
  <mergeCells count="14">
    <mergeCell ref="AA6:AE6"/>
    <mergeCell ref="AF6:AG6"/>
    <mergeCell ref="AH6:AH7"/>
    <mergeCell ref="AI6:AI7"/>
    <mergeCell ref="A2:D2"/>
    <mergeCell ref="A5:A7"/>
    <mergeCell ref="B5:B7"/>
    <mergeCell ref="AA5:AG5"/>
    <mergeCell ref="A14:C14"/>
    <mergeCell ref="AH5:AI5"/>
    <mergeCell ref="C6:C7"/>
    <mergeCell ref="D6:D7"/>
    <mergeCell ref="E6:O6"/>
    <mergeCell ref="P6:Z6"/>
  </mergeCells>
  <printOptions/>
  <pageMargins left="0.4" right="0.2" top="1" bottom="1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6"/>
  <sheetViews>
    <sheetView zoomScalePageLayoutView="0" workbookViewId="0" topLeftCell="A1">
      <selection activeCell="B20" sqref="B20"/>
    </sheetView>
  </sheetViews>
  <sheetFormatPr defaultColWidth="8.88671875" defaultRowHeight="13.5"/>
  <cols>
    <col min="1" max="1" width="8.6640625" style="17" customWidth="1"/>
    <col min="2" max="8" width="11.99609375" style="17" customWidth="1"/>
    <col min="9" max="9" width="12.6640625" style="17" customWidth="1"/>
    <col min="10" max="10" width="11.99609375" style="17" customWidth="1"/>
    <col min="11" max="11" width="10.4453125" style="17" customWidth="1"/>
    <col min="12" max="13" width="10.77734375" style="17" customWidth="1"/>
    <col min="14" max="16384" width="8.88671875" style="17" customWidth="1"/>
  </cols>
  <sheetData>
    <row r="1" ht="16.5" customHeight="1"/>
    <row r="2" spans="1:4" s="5" customFormat="1" ht="18.75">
      <c r="A2" s="264" t="s">
        <v>311</v>
      </c>
      <c r="B2" s="264"/>
      <c r="C2" s="264"/>
      <c r="D2" s="264"/>
    </row>
    <row r="3" ht="15" customHeight="1"/>
    <row r="4" s="25" customFormat="1" ht="20.25" customHeight="1">
      <c r="A4" s="35" t="s">
        <v>0</v>
      </c>
    </row>
    <row r="5" spans="1:13" s="25" customFormat="1" ht="19.5" customHeight="1">
      <c r="A5" s="267" t="s">
        <v>91</v>
      </c>
      <c r="B5" s="269" t="s">
        <v>3</v>
      </c>
      <c r="C5" s="269"/>
      <c r="D5" s="272"/>
      <c r="E5" s="269" t="s">
        <v>4</v>
      </c>
      <c r="F5" s="269"/>
      <c r="G5" s="269"/>
      <c r="H5" s="273" t="s">
        <v>5</v>
      </c>
      <c r="I5" s="269"/>
      <c r="J5" s="272"/>
      <c r="K5" s="273" t="s">
        <v>6</v>
      </c>
      <c r="L5" s="269"/>
      <c r="M5" s="272"/>
    </row>
    <row r="6" spans="1:13" s="25" customFormat="1" ht="19.5" customHeight="1">
      <c r="A6" s="267"/>
      <c r="B6" s="26" t="s">
        <v>2</v>
      </c>
      <c r="C6" s="26" t="s">
        <v>7</v>
      </c>
      <c r="D6" s="24" t="s">
        <v>8</v>
      </c>
      <c r="E6" s="26" t="s">
        <v>2</v>
      </c>
      <c r="F6" s="26" t="s">
        <v>7</v>
      </c>
      <c r="G6" s="26" t="s">
        <v>8</v>
      </c>
      <c r="H6" s="19" t="s">
        <v>2</v>
      </c>
      <c r="I6" s="26" t="s">
        <v>7</v>
      </c>
      <c r="J6" s="24" t="s">
        <v>8</v>
      </c>
      <c r="K6" s="19" t="s">
        <v>2</v>
      </c>
      <c r="L6" s="26" t="s">
        <v>7</v>
      </c>
      <c r="M6" s="24" t="s">
        <v>8</v>
      </c>
    </row>
    <row r="7" spans="1:13" s="25" customFormat="1" ht="27" customHeight="1">
      <c r="A7" s="120" t="s">
        <v>108</v>
      </c>
      <c r="B7" s="82">
        <v>120633034</v>
      </c>
      <c r="C7" s="82">
        <v>118287688</v>
      </c>
      <c r="D7" s="82">
        <v>2345346</v>
      </c>
      <c r="E7" s="257">
        <v>120931459</v>
      </c>
      <c r="F7" s="257">
        <v>118546653</v>
      </c>
      <c r="G7" s="257">
        <v>2384806</v>
      </c>
      <c r="H7" s="257">
        <v>95464184</v>
      </c>
      <c r="I7" s="257">
        <v>95057676</v>
      </c>
      <c r="J7" s="257">
        <v>406508</v>
      </c>
      <c r="K7" s="82">
        <v>25467274</v>
      </c>
      <c r="L7" s="82">
        <v>23488977</v>
      </c>
      <c r="M7" s="82">
        <v>1978297</v>
      </c>
    </row>
    <row r="8" spans="1:46" s="25" customFormat="1" ht="27" customHeight="1">
      <c r="A8" s="120" t="s">
        <v>109</v>
      </c>
      <c r="B8" s="82">
        <v>141127330</v>
      </c>
      <c r="C8" s="82">
        <v>137055330</v>
      </c>
      <c r="D8" s="82">
        <v>4072000</v>
      </c>
      <c r="E8" s="82">
        <v>146173071.022</v>
      </c>
      <c r="F8" s="82">
        <v>142063166.022</v>
      </c>
      <c r="G8" s="82">
        <v>4109905</v>
      </c>
      <c r="H8" s="82">
        <v>113146339</v>
      </c>
      <c r="I8" s="82">
        <v>111632257</v>
      </c>
      <c r="J8" s="82">
        <v>1514082</v>
      </c>
      <c r="K8" s="82">
        <v>33026732.022000015</v>
      </c>
      <c r="L8" s="82">
        <v>30430909.022000015</v>
      </c>
      <c r="M8" s="82">
        <v>2595823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s="27" customFormat="1" ht="27" customHeight="1">
      <c r="A9" s="120" t="s">
        <v>113</v>
      </c>
      <c r="B9" s="82">
        <v>171654198</v>
      </c>
      <c r="C9" s="82">
        <v>167487777</v>
      </c>
      <c r="D9" s="82">
        <v>4166421</v>
      </c>
      <c r="E9" s="82">
        <v>178068756</v>
      </c>
      <c r="F9" s="82">
        <v>173798804</v>
      </c>
      <c r="G9" s="82">
        <v>4269952</v>
      </c>
      <c r="H9" s="82">
        <v>129452393</v>
      </c>
      <c r="I9" s="82">
        <v>128108929</v>
      </c>
      <c r="J9" s="82">
        <v>1343464</v>
      </c>
      <c r="K9" s="82">
        <v>48616363</v>
      </c>
      <c r="L9" s="82">
        <v>45689875</v>
      </c>
      <c r="M9" s="82">
        <v>2926488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s="27" customFormat="1" ht="27" customHeight="1">
      <c r="A10" s="120" t="s">
        <v>215</v>
      </c>
      <c r="B10" s="82">
        <v>205988636</v>
      </c>
      <c r="C10" s="82">
        <v>200099577</v>
      </c>
      <c r="D10" s="82">
        <v>5889059</v>
      </c>
      <c r="E10" s="82">
        <v>212867944</v>
      </c>
      <c r="F10" s="82">
        <v>206291824</v>
      </c>
      <c r="G10" s="82">
        <v>6576120</v>
      </c>
      <c r="H10" s="82">
        <v>171960986</v>
      </c>
      <c r="I10" s="82">
        <v>168470025</v>
      </c>
      <c r="J10" s="82">
        <v>3490961</v>
      </c>
      <c r="K10" s="82">
        <v>40906958</v>
      </c>
      <c r="L10" s="82">
        <v>37821799</v>
      </c>
      <c r="M10" s="82">
        <v>3085159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s="27" customFormat="1" ht="27" customHeight="1">
      <c r="A11" s="120" t="s">
        <v>227</v>
      </c>
      <c r="B11" s="82">
        <v>193516789</v>
      </c>
      <c r="C11" s="82">
        <v>188043789</v>
      </c>
      <c r="D11" s="82">
        <v>5473000</v>
      </c>
      <c r="E11" s="82">
        <v>195522354</v>
      </c>
      <c r="F11" s="82">
        <v>189979831</v>
      </c>
      <c r="G11" s="82">
        <v>5542523</v>
      </c>
      <c r="H11" s="82">
        <v>166169169</v>
      </c>
      <c r="I11" s="82">
        <v>164347739</v>
      </c>
      <c r="J11" s="82">
        <v>1821430</v>
      </c>
      <c r="K11" s="82">
        <v>29353185</v>
      </c>
      <c r="L11" s="82">
        <v>25632092</v>
      </c>
      <c r="M11" s="82">
        <v>3721093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27" customFormat="1" ht="27" customHeight="1">
      <c r="A12" s="211" t="s">
        <v>283</v>
      </c>
      <c r="B12" s="194">
        <v>194357395</v>
      </c>
      <c r="C12" s="194">
        <v>186261695</v>
      </c>
      <c r="D12" s="194">
        <v>8095700</v>
      </c>
      <c r="E12" s="194">
        <v>197277956</v>
      </c>
      <c r="F12" s="194">
        <v>189035959</v>
      </c>
      <c r="G12" s="194">
        <v>8241996</v>
      </c>
      <c r="H12" s="194">
        <v>170765802</v>
      </c>
      <c r="I12" s="194">
        <v>166228499</v>
      </c>
      <c r="J12" s="194">
        <v>4537302</v>
      </c>
      <c r="K12" s="194">
        <v>26512154</v>
      </c>
      <c r="L12" s="194">
        <v>22807460</v>
      </c>
      <c r="M12" s="194">
        <v>3704694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s="25" customFormat="1" ht="19.5" customHeight="1">
      <c r="A13" s="35" t="s">
        <v>111</v>
      </c>
      <c r="B13" s="29"/>
      <c r="C13" s="29"/>
      <c r="D13" s="29"/>
      <c r="E13" s="29"/>
      <c r="F13" s="29"/>
      <c r="G13" s="29"/>
      <c r="H13" s="29"/>
      <c r="I13" s="29"/>
      <c r="J13" s="29"/>
      <c r="K13" s="78"/>
      <c r="L13" s="7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1:46" ht="15" customHeight="1">
      <c r="A14" s="274" t="s">
        <v>54</v>
      </c>
      <c r="B14" s="274"/>
      <c r="C14" s="274"/>
      <c r="D14" s="36"/>
      <c r="E14" s="10"/>
      <c r="F14" s="10"/>
      <c r="G14" s="10"/>
      <c r="H14" s="36" t="s">
        <v>1</v>
      </c>
      <c r="I14" s="10"/>
      <c r="J14" s="37"/>
      <c r="K14" s="36" t="s">
        <v>1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46" ht="13.5">
      <c r="A15" s="16" t="s">
        <v>1</v>
      </c>
      <c r="B15" s="37"/>
      <c r="C15" s="37"/>
      <c r="D15" s="37"/>
      <c r="E15" s="37"/>
      <c r="F15" s="36" t="s">
        <v>1</v>
      </c>
      <c r="G15" s="37"/>
      <c r="H15" s="37"/>
      <c r="I15" s="10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</row>
    <row r="16" spans="2:13" ht="13.5">
      <c r="B16" s="78"/>
      <c r="C16" s="15"/>
      <c r="D16" s="15"/>
      <c r="E16" s="78"/>
      <c r="F16" s="15"/>
      <c r="G16" s="15"/>
      <c r="H16" s="78"/>
      <c r="I16" s="15"/>
      <c r="J16" s="15"/>
      <c r="K16" s="78"/>
      <c r="L16" s="78"/>
      <c r="M16" s="78"/>
    </row>
  </sheetData>
  <sheetProtection/>
  <mergeCells count="7">
    <mergeCell ref="K5:M5"/>
    <mergeCell ref="A14:C14"/>
    <mergeCell ref="A2:D2"/>
    <mergeCell ref="A5:A6"/>
    <mergeCell ref="B5:D5"/>
    <mergeCell ref="E5:G5"/>
    <mergeCell ref="H5:J5"/>
  </mergeCells>
  <printOptions/>
  <pageMargins left="0.36" right="0.16" top="0.72" bottom="0.74" header="0.5" footer="0.5"/>
  <pageSetup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O68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8.6640625" style="14" customWidth="1"/>
    <col min="2" max="2" width="14.5546875" style="14" customWidth="1"/>
    <col min="3" max="3" width="13.21484375" style="14" customWidth="1"/>
    <col min="4" max="4" width="11.4453125" style="14" customWidth="1"/>
    <col min="5" max="5" width="10.88671875" style="14" customWidth="1"/>
    <col min="6" max="7" width="9.99609375" style="14" customWidth="1"/>
    <col min="8" max="8" width="10.88671875" style="14" customWidth="1"/>
    <col min="9" max="9" width="9.3359375" style="14" customWidth="1"/>
    <col min="10" max="10" width="10.88671875" style="14" customWidth="1"/>
    <col min="11" max="11" width="9.88671875" style="14" customWidth="1"/>
    <col min="12" max="13" width="11.4453125" style="14" customWidth="1"/>
    <col min="14" max="14" width="10.88671875" style="14" customWidth="1"/>
    <col min="15" max="15" width="12.21484375" style="50" customWidth="1"/>
    <col min="16" max="16" width="8.10546875" style="14" customWidth="1"/>
    <col min="17" max="17" width="9.21484375" style="14" customWidth="1"/>
    <col min="18" max="18" width="8.99609375" style="14" customWidth="1"/>
    <col min="19" max="24" width="11.4453125" style="14" customWidth="1"/>
    <col min="25" max="25" width="10.88671875" style="14" customWidth="1"/>
    <col min="26" max="26" width="9.6640625" style="14" customWidth="1"/>
    <col min="27" max="27" width="9.21484375" style="14" customWidth="1"/>
    <col min="28" max="16384" width="8.88671875" style="14" customWidth="1"/>
  </cols>
  <sheetData>
    <row r="1" ht="19.5" customHeight="1"/>
    <row r="2" spans="1:15" ht="24.75" customHeight="1">
      <c r="A2" s="280" t="s">
        <v>310</v>
      </c>
      <c r="B2" s="280"/>
      <c r="C2" s="280"/>
      <c r="D2" s="280"/>
      <c r="E2" s="84"/>
      <c r="F2" s="84"/>
      <c r="G2" s="48"/>
      <c r="H2" s="48"/>
      <c r="I2" s="48"/>
      <c r="J2" s="48"/>
      <c r="K2" s="48"/>
      <c r="L2" s="48"/>
      <c r="M2" s="48"/>
      <c r="N2" s="48"/>
      <c r="O2" s="49"/>
    </row>
    <row r="3" spans="1:15" ht="14.25" customHeight="1">
      <c r="A3" s="84"/>
      <c r="B3" s="84"/>
      <c r="C3" s="84"/>
      <c r="D3" s="84"/>
      <c r="E3" s="84"/>
      <c r="F3" s="84"/>
      <c r="G3" s="48"/>
      <c r="H3" s="48"/>
      <c r="I3" s="48"/>
      <c r="J3" s="48"/>
      <c r="K3" s="48"/>
      <c r="L3" s="48"/>
      <c r="M3" s="48"/>
      <c r="N3" s="48"/>
      <c r="O3" s="49"/>
    </row>
    <row r="4" ht="21.75" customHeight="1">
      <c r="A4" s="8" t="s">
        <v>79</v>
      </c>
    </row>
    <row r="5" spans="1:27" s="8" customFormat="1" ht="20.25" customHeight="1">
      <c r="A5" s="265" t="s">
        <v>92</v>
      </c>
      <c r="B5" s="281" t="s">
        <v>65</v>
      </c>
      <c r="C5" s="260" t="s">
        <v>66</v>
      </c>
      <c r="D5" s="284"/>
      <c r="E5" s="34" t="s">
        <v>43</v>
      </c>
      <c r="F5" s="32"/>
      <c r="G5" s="33"/>
      <c r="H5" s="33"/>
      <c r="I5" s="33"/>
      <c r="J5" s="33"/>
      <c r="K5" s="33"/>
      <c r="L5" s="33"/>
      <c r="M5" s="33"/>
      <c r="N5" s="33"/>
      <c r="O5" s="51"/>
      <c r="P5" s="33"/>
      <c r="Q5" s="33"/>
      <c r="R5" s="33"/>
      <c r="S5" s="33"/>
      <c r="T5" s="33"/>
      <c r="U5" s="33"/>
      <c r="V5" s="34"/>
      <c r="W5" s="260" t="s">
        <v>104</v>
      </c>
      <c r="X5" s="260" t="s">
        <v>105</v>
      </c>
      <c r="Y5" s="287" t="s">
        <v>106</v>
      </c>
      <c r="Z5" s="260" t="s">
        <v>67</v>
      </c>
      <c r="AA5" s="275" t="s">
        <v>107</v>
      </c>
    </row>
    <row r="6" spans="1:27" s="8" customFormat="1" ht="19.5" customHeight="1">
      <c r="A6" s="265"/>
      <c r="B6" s="282"/>
      <c r="C6" s="265"/>
      <c r="D6" s="285"/>
      <c r="E6" s="52" t="s">
        <v>68</v>
      </c>
      <c r="F6" s="53"/>
      <c r="G6" s="53"/>
      <c r="H6" s="53"/>
      <c r="I6" s="53"/>
      <c r="J6" s="53"/>
      <c r="K6" s="53"/>
      <c r="L6" s="52" t="s">
        <v>52</v>
      </c>
      <c r="M6" s="54"/>
      <c r="N6" s="54"/>
      <c r="O6" s="55"/>
      <c r="P6" s="54"/>
      <c r="Q6" s="54"/>
      <c r="R6" s="54"/>
      <c r="S6" s="54"/>
      <c r="T6" s="54"/>
      <c r="U6" s="54"/>
      <c r="V6" s="56"/>
      <c r="W6" s="265"/>
      <c r="X6" s="265"/>
      <c r="Y6" s="288"/>
      <c r="Z6" s="265"/>
      <c r="AA6" s="276"/>
    </row>
    <row r="7" spans="1:27" s="8" customFormat="1" ht="42" customHeight="1">
      <c r="A7" s="265"/>
      <c r="B7" s="283"/>
      <c r="C7" s="265"/>
      <c r="D7" s="286"/>
      <c r="E7" s="57"/>
      <c r="F7" s="31" t="s">
        <v>77</v>
      </c>
      <c r="G7" s="31" t="s">
        <v>81</v>
      </c>
      <c r="H7" s="31" t="s">
        <v>82</v>
      </c>
      <c r="I7" s="31" t="s">
        <v>69</v>
      </c>
      <c r="J7" s="31" t="s">
        <v>75</v>
      </c>
      <c r="K7" s="46" t="s">
        <v>70</v>
      </c>
      <c r="L7" s="57"/>
      <c r="M7" s="31" t="s">
        <v>76</v>
      </c>
      <c r="N7" s="46" t="s">
        <v>71</v>
      </c>
      <c r="O7" s="58" t="s">
        <v>72</v>
      </c>
      <c r="P7" s="31" t="s">
        <v>78</v>
      </c>
      <c r="Q7" s="31" t="s">
        <v>73</v>
      </c>
      <c r="R7" s="31" t="s">
        <v>74</v>
      </c>
      <c r="S7" s="47" t="s">
        <v>219</v>
      </c>
      <c r="T7" s="31" t="s">
        <v>220</v>
      </c>
      <c r="U7" s="31" t="s">
        <v>221</v>
      </c>
      <c r="V7" s="31" t="s">
        <v>222</v>
      </c>
      <c r="W7" s="265"/>
      <c r="X7" s="265"/>
      <c r="Y7" s="288"/>
      <c r="Z7" s="265"/>
      <c r="AA7" s="277"/>
    </row>
    <row r="8" spans="1:85" s="61" customFormat="1" ht="27" customHeight="1">
      <c r="A8" s="108" t="s">
        <v>108</v>
      </c>
      <c r="B8" s="85">
        <v>103720</v>
      </c>
      <c r="C8" s="256">
        <v>6245</v>
      </c>
      <c r="D8" s="10">
        <v>15880</v>
      </c>
      <c r="E8" s="10">
        <v>6092</v>
      </c>
      <c r="F8" s="10">
        <v>60</v>
      </c>
      <c r="G8" s="77">
        <v>287</v>
      </c>
      <c r="H8" s="77">
        <v>3033</v>
      </c>
      <c r="I8" s="10">
        <v>0</v>
      </c>
      <c r="J8" s="10">
        <v>2221</v>
      </c>
      <c r="K8" s="10">
        <v>491</v>
      </c>
      <c r="L8" s="256">
        <v>9788</v>
      </c>
      <c r="M8" s="10">
        <v>346</v>
      </c>
      <c r="N8" s="10">
        <v>6293</v>
      </c>
      <c r="O8" s="10">
        <v>279</v>
      </c>
      <c r="P8" s="10">
        <v>0</v>
      </c>
      <c r="Q8" s="10">
        <v>0</v>
      </c>
      <c r="R8" s="10">
        <v>0</v>
      </c>
      <c r="S8" s="10">
        <v>0</v>
      </c>
      <c r="T8" s="10">
        <v>505</v>
      </c>
      <c r="U8" s="10">
        <v>1497</v>
      </c>
      <c r="V8" s="10">
        <v>868</v>
      </c>
      <c r="W8" s="256">
        <v>5661</v>
      </c>
      <c r="X8" s="256">
        <v>39275</v>
      </c>
      <c r="Y8" s="256">
        <v>0</v>
      </c>
      <c r="Z8" s="256">
        <v>36659</v>
      </c>
      <c r="AA8" s="256">
        <v>0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</row>
    <row r="9" spans="1:93" s="8" customFormat="1" ht="27" customHeight="1">
      <c r="A9" s="108" t="s">
        <v>223</v>
      </c>
      <c r="B9" s="85">
        <v>122100</v>
      </c>
      <c r="C9" s="10">
        <v>6797</v>
      </c>
      <c r="D9" s="10">
        <v>18418</v>
      </c>
      <c r="E9" s="10">
        <v>5909</v>
      </c>
      <c r="F9" s="10">
        <v>63</v>
      </c>
      <c r="G9" s="10">
        <v>270</v>
      </c>
      <c r="H9" s="10">
        <v>3051</v>
      </c>
      <c r="I9" s="10">
        <v>0</v>
      </c>
      <c r="J9" s="10">
        <v>1969</v>
      </c>
      <c r="K9" s="10">
        <v>556</v>
      </c>
      <c r="L9" s="10">
        <v>12509</v>
      </c>
      <c r="M9" s="10">
        <v>953</v>
      </c>
      <c r="N9" s="10">
        <v>7729</v>
      </c>
      <c r="O9" s="10">
        <v>804</v>
      </c>
      <c r="P9" s="10">
        <v>0</v>
      </c>
      <c r="Q9" s="10">
        <v>0</v>
      </c>
      <c r="R9" s="10">
        <v>0</v>
      </c>
      <c r="S9" s="10">
        <v>0</v>
      </c>
      <c r="T9" s="10">
        <v>714</v>
      </c>
      <c r="U9" s="10">
        <v>1433</v>
      </c>
      <c r="V9" s="10">
        <v>876</v>
      </c>
      <c r="W9" s="10">
        <v>5978</v>
      </c>
      <c r="X9" s="10">
        <v>45078</v>
      </c>
      <c r="Y9" s="10">
        <v>0</v>
      </c>
      <c r="Z9" s="10">
        <v>45829</v>
      </c>
      <c r="AA9" s="10">
        <v>0</v>
      </c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</row>
    <row r="10" spans="1:93" s="121" customFormat="1" ht="27" customHeight="1">
      <c r="A10" s="108" t="s">
        <v>224</v>
      </c>
      <c r="B10" s="85">
        <v>150700</v>
      </c>
      <c r="C10" s="10">
        <v>7396</v>
      </c>
      <c r="D10" s="10">
        <v>24823</v>
      </c>
      <c r="E10" s="10">
        <v>6806</v>
      </c>
      <c r="F10" s="10">
        <v>43</v>
      </c>
      <c r="G10" s="10">
        <v>318</v>
      </c>
      <c r="H10" s="10">
        <v>2984</v>
      </c>
      <c r="I10" s="10">
        <v>0</v>
      </c>
      <c r="J10" s="10">
        <v>2092</v>
      </c>
      <c r="K10" s="10">
        <v>1369</v>
      </c>
      <c r="L10" s="10">
        <v>18017</v>
      </c>
      <c r="M10" s="10">
        <v>103</v>
      </c>
      <c r="N10" s="10">
        <v>11694</v>
      </c>
      <c r="O10" s="10">
        <v>1845</v>
      </c>
      <c r="P10" s="10">
        <v>0</v>
      </c>
      <c r="Q10" s="10">
        <v>0</v>
      </c>
      <c r="R10" s="10">
        <v>0</v>
      </c>
      <c r="S10" s="10">
        <v>0</v>
      </c>
      <c r="T10" s="10">
        <v>2018</v>
      </c>
      <c r="U10" s="10">
        <v>1465</v>
      </c>
      <c r="V10" s="10">
        <v>892</v>
      </c>
      <c r="W10" s="10">
        <v>11227</v>
      </c>
      <c r="X10" s="10">
        <v>44659</v>
      </c>
      <c r="Y10" s="10">
        <v>0</v>
      </c>
      <c r="Z10" s="10">
        <v>62595</v>
      </c>
      <c r="AA10" s="10">
        <v>0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57" customFormat="1" ht="27" customHeight="1">
      <c r="A11" s="156" t="s">
        <v>216</v>
      </c>
      <c r="B11" s="133">
        <v>179050</v>
      </c>
      <c r="C11" s="133">
        <v>6704</v>
      </c>
      <c r="D11" s="133">
        <v>32405</v>
      </c>
      <c r="E11" s="133">
        <v>6417</v>
      </c>
      <c r="F11" s="133">
        <v>37</v>
      </c>
      <c r="G11" s="133">
        <v>359</v>
      </c>
      <c r="H11" s="133">
        <v>2393</v>
      </c>
      <c r="I11" s="10">
        <v>0</v>
      </c>
      <c r="J11" s="133">
        <v>1908</v>
      </c>
      <c r="K11" s="133">
        <v>1720</v>
      </c>
      <c r="L11" s="133">
        <v>25988</v>
      </c>
      <c r="M11" s="133">
        <v>119</v>
      </c>
      <c r="N11" s="133">
        <v>21775</v>
      </c>
      <c r="O11" s="133">
        <v>2755</v>
      </c>
      <c r="P11" s="133">
        <v>0</v>
      </c>
      <c r="Q11" s="133">
        <v>0</v>
      </c>
      <c r="R11" s="133">
        <v>0</v>
      </c>
      <c r="S11" s="133">
        <v>0</v>
      </c>
      <c r="T11" s="133">
        <v>505</v>
      </c>
      <c r="U11" s="133">
        <v>617</v>
      </c>
      <c r="V11" s="133">
        <v>217</v>
      </c>
      <c r="W11" s="133">
        <v>7073</v>
      </c>
      <c r="X11" s="133">
        <v>37924</v>
      </c>
      <c r="Y11" s="10">
        <v>0</v>
      </c>
      <c r="Z11" s="133">
        <v>94944</v>
      </c>
      <c r="AA11" s="10">
        <v>0</v>
      </c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</row>
    <row r="12" spans="1:93" s="157" customFormat="1" ht="27" customHeight="1">
      <c r="A12" s="156" t="s">
        <v>227</v>
      </c>
      <c r="B12" s="133">
        <v>166735</v>
      </c>
      <c r="C12" s="133">
        <v>6886</v>
      </c>
      <c r="D12" s="133">
        <v>24959</v>
      </c>
      <c r="E12" s="133">
        <v>5728</v>
      </c>
      <c r="F12" s="133">
        <v>38</v>
      </c>
      <c r="G12" s="133">
        <v>322</v>
      </c>
      <c r="H12" s="133">
        <v>2408</v>
      </c>
      <c r="I12" s="10">
        <v>7</v>
      </c>
      <c r="J12" s="133">
        <v>1992</v>
      </c>
      <c r="K12" s="133">
        <v>961</v>
      </c>
      <c r="L12" s="133">
        <v>19231</v>
      </c>
      <c r="M12" s="133">
        <v>49</v>
      </c>
      <c r="N12" s="133">
        <v>13522</v>
      </c>
      <c r="O12" s="133">
        <v>3006</v>
      </c>
      <c r="P12" s="133">
        <v>0</v>
      </c>
      <c r="Q12" s="133">
        <v>0</v>
      </c>
      <c r="R12" s="133">
        <v>0</v>
      </c>
      <c r="S12" s="133">
        <v>0</v>
      </c>
      <c r="T12" s="133">
        <v>2014</v>
      </c>
      <c r="U12" s="133">
        <v>433</v>
      </c>
      <c r="V12" s="133">
        <v>207</v>
      </c>
      <c r="W12" s="133">
        <v>5721</v>
      </c>
      <c r="X12" s="133">
        <v>37926</v>
      </c>
      <c r="Y12" s="10">
        <v>0</v>
      </c>
      <c r="Z12" s="133">
        <v>91243</v>
      </c>
      <c r="AA12" s="10">
        <v>0</v>
      </c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</row>
    <row r="13" spans="1:93" s="121" customFormat="1" ht="27" customHeight="1">
      <c r="A13" s="189" t="s">
        <v>283</v>
      </c>
      <c r="B13" s="191">
        <f>C13+D13+W13+X13+Y13+Z13</f>
        <v>174100</v>
      </c>
      <c r="C13" s="209">
        <v>13805</v>
      </c>
      <c r="D13" s="209">
        <f>SUM(E13+L13)</f>
        <v>22225</v>
      </c>
      <c r="E13" s="209">
        <f>SUM(F13:K13)</f>
        <v>5135</v>
      </c>
      <c r="F13" s="209">
        <v>69</v>
      </c>
      <c r="G13" s="209">
        <v>476</v>
      </c>
      <c r="H13" s="209">
        <v>2334</v>
      </c>
      <c r="I13" s="209">
        <v>10</v>
      </c>
      <c r="J13" s="209">
        <v>1797</v>
      </c>
      <c r="K13" s="209">
        <v>449</v>
      </c>
      <c r="L13" s="209">
        <f>SUM(M13:V13)</f>
        <v>17090</v>
      </c>
      <c r="M13" s="209">
        <v>77</v>
      </c>
      <c r="N13" s="209">
        <v>9727</v>
      </c>
      <c r="O13" s="209">
        <v>3688</v>
      </c>
      <c r="P13" s="209">
        <v>0</v>
      </c>
      <c r="Q13" s="209">
        <v>0</v>
      </c>
      <c r="R13" s="209">
        <v>1500</v>
      </c>
      <c r="S13" s="209">
        <v>0</v>
      </c>
      <c r="T13" s="209">
        <v>1305</v>
      </c>
      <c r="U13" s="209">
        <v>605</v>
      </c>
      <c r="V13" s="209">
        <v>188</v>
      </c>
      <c r="W13" s="209">
        <v>7244</v>
      </c>
      <c r="X13" s="209">
        <v>35064</v>
      </c>
      <c r="Y13" s="209">
        <v>0</v>
      </c>
      <c r="Z13" s="209">
        <v>95762</v>
      </c>
      <c r="AA13" s="209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</row>
    <row r="14" spans="1:15" s="8" customFormat="1" ht="21.75" customHeight="1">
      <c r="A14" s="278" t="s">
        <v>225</v>
      </c>
      <c r="B14" s="279"/>
      <c r="C14" s="279"/>
      <c r="D14" s="279"/>
      <c r="E14" s="279"/>
      <c r="O14" s="62"/>
    </row>
    <row r="15" s="8" customFormat="1" ht="13.5">
      <c r="O15" s="62"/>
    </row>
    <row r="16" spans="2:27" s="8" customFormat="1" ht="13.5">
      <c r="B16" s="89"/>
      <c r="C16" s="59"/>
      <c r="D16" s="89"/>
      <c r="E16" s="89"/>
      <c r="F16" s="59"/>
      <c r="G16" s="59"/>
      <c r="H16" s="59"/>
      <c r="I16" s="59"/>
      <c r="J16" s="59"/>
      <c r="K16" s="59"/>
      <c r="L16" s="8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s="8" customFormat="1" ht="13.5">
      <c r="O17" s="62"/>
    </row>
    <row r="18" s="8" customFormat="1" ht="13.5">
      <c r="O18" s="62"/>
    </row>
    <row r="19" s="8" customFormat="1" ht="13.5">
      <c r="O19" s="62"/>
    </row>
    <row r="20" s="8" customFormat="1" ht="13.5">
      <c r="O20" s="62"/>
    </row>
    <row r="21" s="8" customFormat="1" ht="13.5">
      <c r="O21" s="62"/>
    </row>
    <row r="22" s="8" customFormat="1" ht="13.5">
      <c r="O22" s="62"/>
    </row>
    <row r="23" s="8" customFormat="1" ht="13.5">
      <c r="O23" s="62"/>
    </row>
    <row r="24" s="8" customFormat="1" ht="13.5">
      <c r="O24" s="62"/>
    </row>
    <row r="25" s="8" customFormat="1" ht="13.5">
      <c r="O25" s="62"/>
    </row>
    <row r="26" s="8" customFormat="1" ht="13.5">
      <c r="O26" s="62"/>
    </row>
    <row r="27" s="8" customFormat="1" ht="13.5">
      <c r="O27" s="62"/>
    </row>
    <row r="28" s="8" customFormat="1" ht="13.5">
      <c r="O28" s="62"/>
    </row>
    <row r="29" s="8" customFormat="1" ht="13.5">
      <c r="O29" s="62"/>
    </row>
    <row r="30" s="8" customFormat="1" ht="13.5">
      <c r="O30" s="62"/>
    </row>
    <row r="31" s="8" customFormat="1" ht="13.5">
      <c r="O31" s="62"/>
    </row>
    <row r="32" s="8" customFormat="1" ht="13.5">
      <c r="O32" s="62"/>
    </row>
    <row r="33" s="8" customFormat="1" ht="13.5">
      <c r="O33" s="62"/>
    </row>
    <row r="34" s="8" customFormat="1" ht="13.5">
      <c r="O34" s="62"/>
    </row>
    <row r="35" s="8" customFormat="1" ht="13.5">
      <c r="O35" s="62"/>
    </row>
    <row r="36" s="8" customFormat="1" ht="13.5">
      <c r="O36" s="62"/>
    </row>
    <row r="37" s="8" customFormat="1" ht="13.5">
      <c r="O37" s="62"/>
    </row>
    <row r="38" s="8" customFormat="1" ht="13.5">
      <c r="O38" s="62"/>
    </row>
    <row r="39" s="8" customFormat="1" ht="13.5">
      <c r="O39" s="62"/>
    </row>
    <row r="40" s="8" customFormat="1" ht="13.5">
      <c r="O40" s="62"/>
    </row>
    <row r="41" s="8" customFormat="1" ht="13.5">
      <c r="O41" s="62"/>
    </row>
    <row r="42" s="8" customFormat="1" ht="13.5">
      <c r="O42" s="62"/>
    </row>
    <row r="43" s="8" customFormat="1" ht="13.5">
      <c r="O43" s="62"/>
    </row>
    <row r="44" s="8" customFormat="1" ht="13.5">
      <c r="O44" s="62"/>
    </row>
    <row r="45" s="8" customFormat="1" ht="13.5">
      <c r="O45" s="62"/>
    </row>
    <row r="46" s="8" customFormat="1" ht="13.5">
      <c r="O46" s="62"/>
    </row>
    <row r="47" s="8" customFormat="1" ht="13.5">
      <c r="O47" s="62"/>
    </row>
    <row r="48" s="8" customFormat="1" ht="13.5">
      <c r="O48" s="62"/>
    </row>
    <row r="49" s="8" customFormat="1" ht="13.5">
      <c r="O49" s="62"/>
    </row>
    <row r="50" s="8" customFormat="1" ht="13.5">
      <c r="O50" s="62"/>
    </row>
    <row r="51" s="8" customFormat="1" ht="13.5">
      <c r="O51" s="62"/>
    </row>
    <row r="52" s="8" customFormat="1" ht="13.5">
      <c r="O52" s="62"/>
    </row>
    <row r="53" s="8" customFormat="1" ht="13.5">
      <c r="O53" s="62"/>
    </row>
    <row r="54" s="8" customFormat="1" ht="13.5">
      <c r="O54" s="62"/>
    </row>
    <row r="55" s="8" customFormat="1" ht="13.5">
      <c r="O55" s="62"/>
    </row>
    <row r="56" s="8" customFormat="1" ht="13.5">
      <c r="O56" s="62"/>
    </row>
    <row r="57" s="8" customFormat="1" ht="13.5">
      <c r="O57" s="62"/>
    </row>
    <row r="58" s="8" customFormat="1" ht="13.5">
      <c r="O58" s="62"/>
    </row>
    <row r="59" s="8" customFormat="1" ht="13.5">
      <c r="O59" s="62"/>
    </row>
    <row r="60" s="8" customFormat="1" ht="13.5">
      <c r="O60" s="62"/>
    </row>
    <row r="61" s="8" customFormat="1" ht="13.5">
      <c r="O61" s="62"/>
    </row>
    <row r="62" s="8" customFormat="1" ht="13.5">
      <c r="O62" s="62"/>
    </row>
    <row r="63" s="8" customFormat="1" ht="13.5">
      <c r="O63" s="62"/>
    </row>
    <row r="64" s="8" customFormat="1" ht="13.5">
      <c r="O64" s="62"/>
    </row>
    <row r="65" s="8" customFormat="1" ht="13.5">
      <c r="O65" s="62"/>
    </row>
    <row r="66" s="8" customFormat="1" ht="13.5">
      <c r="O66" s="62"/>
    </row>
    <row r="67" s="8" customFormat="1" ht="13.5">
      <c r="O67" s="62"/>
    </row>
    <row r="68" s="8" customFormat="1" ht="13.5">
      <c r="O68" s="62"/>
    </row>
  </sheetData>
  <sheetProtection/>
  <mergeCells count="11">
    <mergeCell ref="Y5:Y7"/>
    <mergeCell ref="Z5:Z7"/>
    <mergeCell ref="AA5:AA7"/>
    <mergeCell ref="W5:W7"/>
    <mergeCell ref="A14:E14"/>
    <mergeCell ref="X5:X7"/>
    <mergeCell ref="A2:D2"/>
    <mergeCell ref="A5:A7"/>
    <mergeCell ref="B5:B7"/>
    <mergeCell ref="C5:C7"/>
    <mergeCell ref="D5:D7"/>
  </mergeCells>
  <printOptions/>
  <pageMargins left="0.22" right="0.17" top="0.47" bottom="0.21" header="0.5118110236220472" footer="0.17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A1">
      <selection activeCell="A5" sqref="A5:A7"/>
    </sheetView>
  </sheetViews>
  <sheetFormatPr defaultColWidth="8.88671875" defaultRowHeight="13.5"/>
  <cols>
    <col min="1" max="1" width="23.88671875" style="17" customWidth="1"/>
    <col min="2" max="2" width="13.77734375" style="17" customWidth="1"/>
    <col min="3" max="3" width="13.99609375" style="17" customWidth="1"/>
    <col min="4" max="6" width="13.77734375" style="17" customWidth="1"/>
    <col min="7" max="16384" width="8.88671875" style="17" customWidth="1"/>
  </cols>
  <sheetData>
    <row r="1" ht="14.25" customHeight="1"/>
    <row r="2" spans="1:4" s="14" customFormat="1" ht="21.75" customHeight="1">
      <c r="A2" s="264" t="s">
        <v>309</v>
      </c>
      <c r="B2" s="264"/>
      <c r="C2" s="264"/>
      <c r="D2" s="264"/>
    </row>
    <row r="3" s="14" customFormat="1" ht="16.5" customHeight="1"/>
    <row r="4" spans="1:5" s="14" customFormat="1" ht="16.5" customHeight="1">
      <c r="A4" s="38" t="s">
        <v>80</v>
      </c>
      <c r="E4" s="13" t="s">
        <v>1</v>
      </c>
    </row>
    <row r="5" spans="1:6" s="8" customFormat="1" ht="15" customHeight="1">
      <c r="A5" s="260" t="s">
        <v>91</v>
      </c>
      <c r="B5" s="265" t="s">
        <v>87</v>
      </c>
      <c r="C5" s="265"/>
      <c r="D5" s="265" t="s">
        <v>88</v>
      </c>
      <c r="E5" s="265"/>
      <c r="F5" s="261" t="s">
        <v>49</v>
      </c>
    </row>
    <row r="6" spans="1:6" s="8" customFormat="1" ht="15" customHeight="1">
      <c r="A6" s="260"/>
      <c r="B6" s="289" t="s">
        <v>89</v>
      </c>
      <c r="C6" s="265" t="s">
        <v>50</v>
      </c>
      <c r="D6" s="289" t="s">
        <v>90</v>
      </c>
      <c r="E6" s="265" t="s">
        <v>50</v>
      </c>
      <c r="F6" s="261"/>
    </row>
    <row r="7" spans="1:6" s="8" customFormat="1" ht="15.75" customHeight="1">
      <c r="A7" s="260"/>
      <c r="B7" s="283"/>
      <c r="C7" s="265"/>
      <c r="D7" s="283"/>
      <c r="E7" s="265"/>
      <c r="F7" s="261"/>
    </row>
    <row r="8" spans="1:6" s="14" customFormat="1" ht="15" customHeight="1">
      <c r="A8" s="141" t="s">
        <v>108</v>
      </c>
      <c r="B8" s="64">
        <v>118287</v>
      </c>
      <c r="C8" s="142">
        <v>100</v>
      </c>
      <c r="D8" s="64">
        <v>118547</v>
      </c>
      <c r="E8" s="142">
        <v>100</v>
      </c>
      <c r="F8" s="252">
        <v>100.21980437410704</v>
      </c>
    </row>
    <row r="9" spans="1:6" s="14" customFormat="1" ht="15" customHeight="1">
      <c r="A9" s="141" t="s">
        <v>109</v>
      </c>
      <c r="B9" s="64">
        <v>137055</v>
      </c>
      <c r="C9" s="65">
        <v>100</v>
      </c>
      <c r="D9" s="65">
        <v>142063</v>
      </c>
      <c r="E9" s="65">
        <v>100</v>
      </c>
      <c r="F9" s="252">
        <f>D9/B9*100</f>
        <v>103.6540075152311</v>
      </c>
    </row>
    <row r="10" spans="1:6" s="14" customFormat="1" ht="15" customHeight="1">
      <c r="A10" s="141" t="s">
        <v>113</v>
      </c>
      <c r="B10" s="64">
        <v>167487</v>
      </c>
      <c r="C10" s="65">
        <v>100</v>
      </c>
      <c r="D10" s="65">
        <v>173798</v>
      </c>
      <c r="E10" s="65">
        <v>100</v>
      </c>
      <c r="F10" s="252">
        <v>103.7</v>
      </c>
    </row>
    <row r="11" spans="1:6" s="14" customFormat="1" ht="15" customHeight="1">
      <c r="A11" s="141" t="s">
        <v>215</v>
      </c>
      <c r="B11" s="64">
        <v>200099</v>
      </c>
      <c r="C11" s="65">
        <v>100</v>
      </c>
      <c r="D11" s="64">
        <v>206291</v>
      </c>
      <c r="E11" s="65">
        <v>100</v>
      </c>
      <c r="F11" s="252">
        <v>103.1</v>
      </c>
    </row>
    <row r="12" spans="1:6" s="14" customFormat="1" ht="15" customHeight="1">
      <c r="A12" s="141" t="s">
        <v>269</v>
      </c>
      <c r="B12" s="64">
        <v>188044</v>
      </c>
      <c r="C12" s="65">
        <v>100</v>
      </c>
      <c r="D12" s="64">
        <v>189980</v>
      </c>
      <c r="E12" s="65">
        <v>100</v>
      </c>
      <c r="F12" s="252">
        <v>101.0295462764034</v>
      </c>
    </row>
    <row r="13" spans="1:6" s="14" customFormat="1" ht="16.5" customHeight="1">
      <c r="A13" s="141" t="s">
        <v>283</v>
      </c>
      <c r="B13" s="64">
        <v>186262</v>
      </c>
      <c r="C13" s="142">
        <v>100</v>
      </c>
      <c r="D13" s="64">
        <v>189036</v>
      </c>
      <c r="E13" s="142">
        <v>100</v>
      </c>
      <c r="F13" s="252">
        <v>101.48930001825384</v>
      </c>
    </row>
    <row r="14" spans="1:6" s="14" customFormat="1" ht="8.25" customHeight="1">
      <c r="A14" s="141"/>
      <c r="B14" s="64"/>
      <c r="C14" s="142"/>
      <c r="D14" s="64"/>
      <c r="E14" s="142"/>
      <c r="F14" s="252"/>
    </row>
    <row r="15" spans="1:6" s="123" customFormat="1" ht="15" customHeight="1">
      <c r="A15" s="143" t="s">
        <v>214</v>
      </c>
      <c r="B15" s="144">
        <v>13805</v>
      </c>
      <c r="C15" s="145">
        <v>7.411603010812725</v>
      </c>
      <c r="D15" s="144">
        <v>13945</v>
      </c>
      <c r="E15" s="145">
        <v>7.376901754163229</v>
      </c>
      <c r="F15" s="253">
        <v>101.01412531691416</v>
      </c>
    </row>
    <row r="16" spans="1:6" s="123" customFormat="1" ht="15" customHeight="1">
      <c r="A16" s="143" t="s">
        <v>9</v>
      </c>
      <c r="B16" s="144">
        <v>34386</v>
      </c>
      <c r="C16" s="145">
        <v>18.46109243968174</v>
      </c>
      <c r="D16" s="144">
        <v>35396</v>
      </c>
      <c r="E16" s="145">
        <v>18.724475761230668</v>
      </c>
      <c r="F16" s="253">
        <v>102.93724190077359</v>
      </c>
    </row>
    <row r="17" spans="1:6" s="75" customFormat="1" ht="15" customHeight="1">
      <c r="A17" s="146" t="s">
        <v>10</v>
      </c>
      <c r="B17" s="74">
        <v>5135</v>
      </c>
      <c r="C17" s="147">
        <v>2.756869356068334</v>
      </c>
      <c r="D17" s="74">
        <v>5564</v>
      </c>
      <c r="E17" s="147">
        <v>2.9433547049239297</v>
      </c>
      <c r="F17" s="252">
        <v>108.35443037974683</v>
      </c>
    </row>
    <row r="18" spans="1:6" s="75" customFormat="1" ht="15" customHeight="1">
      <c r="A18" s="146" t="s">
        <v>147</v>
      </c>
      <c r="B18" s="74">
        <v>69</v>
      </c>
      <c r="C18" s="147">
        <v>0.03704459310004188</v>
      </c>
      <c r="D18" s="73">
        <v>97</v>
      </c>
      <c r="E18" s="147">
        <v>0.05131297742228993</v>
      </c>
      <c r="F18" s="252">
        <v>140.57971014492753</v>
      </c>
    </row>
    <row r="19" spans="1:6" s="75" customFormat="1" ht="15" customHeight="1">
      <c r="A19" s="146" t="s">
        <v>148</v>
      </c>
      <c r="B19" s="74">
        <v>476</v>
      </c>
      <c r="C19" s="147">
        <v>0.2555540045742019</v>
      </c>
      <c r="D19" s="73">
        <v>508</v>
      </c>
      <c r="E19" s="147">
        <v>0.268731881757972</v>
      </c>
      <c r="F19" s="252">
        <v>106.72268907563026</v>
      </c>
    </row>
    <row r="20" spans="1:6" s="75" customFormat="1" ht="15" customHeight="1">
      <c r="A20" s="146" t="s">
        <v>149</v>
      </c>
      <c r="B20" s="74">
        <v>2334</v>
      </c>
      <c r="C20" s="147">
        <v>1.2530736274709817</v>
      </c>
      <c r="D20" s="74">
        <v>2322</v>
      </c>
      <c r="E20" s="147">
        <v>1.228337459531518</v>
      </c>
      <c r="F20" s="252">
        <v>99.48586118251927</v>
      </c>
    </row>
    <row r="21" spans="1:6" s="75" customFormat="1" ht="15" customHeight="1">
      <c r="A21" s="146" t="s">
        <v>150</v>
      </c>
      <c r="B21" s="74">
        <v>10</v>
      </c>
      <c r="C21" s="147">
        <v>0.005368781608701721</v>
      </c>
      <c r="D21" s="148">
        <v>15</v>
      </c>
      <c r="E21" s="147">
        <v>0.007934996508601536</v>
      </c>
      <c r="F21" s="252">
        <v>150</v>
      </c>
    </row>
    <row r="22" spans="1:6" s="75" customFormat="1" ht="15" customHeight="1">
      <c r="A22" s="146" t="s">
        <v>151</v>
      </c>
      <c r="B22" s="74">
        <v>1797</v>
      </c>
      <c r="C22" s="147">
        <v>0.9647700550836993</v>
      </c>
      <c r="D22" s="74">
        <v>2031</v>
      </c>
      <c r="E22" s="147">
        <v>1.074398527264648</v>
      </c>
      <c r="F22" s="252">
        <v>113.02170283806343</v>
      </c>
    </row>
    <row r="23" spans="1:6" s="75" customFormat="1" ht="15" customHeight="1">
      <c r="A23" s="146" t="s">
        <v>152</v>
      </c>
      <c r="B23" s="74">
        <v>449</v>
      </c>
      <c r="C23" s="147">
        <v>0.24105829423070727</v>
      </c>
      <c r="D23" s="74">
        <v>591</v>
      </c>
      <c r="E23" s="147">
        <v>0.31263886243890054</v>
      </c>
      <c r="F23" s="252">
        <v>131.62583518930958</v>
      </c>
    </row>
    <row r="24" spans="1:6" s="75" customFormat="1" ht="15" customHeight="1">
      <c r="A24" s="146" t="s">
        <v>11</v>
      </c>
      <c r="B24" s="74">
        <v>29251</v>
      </c>
      <c r="C24" s="147">
        <v>15.704223083613405</v>
      </c>
      <c r="D24" s="74">
        <v>29832</v>
      </c>
      <c r="E24" s="147">
        <v>15.781121056306734</v>
      </c>
      <c r="F24" s="252">
        <v>101.98625688010668</v>
      </c>
    </row>
    <row r="25" spans="1:6" s="75" customFormat="1" ht="15" customHeight="1">
      <c r="A25" s="146" t="s">
        <v>153</v>
      </c>
      <c r="B25" s="74">
        <v>77</v>
      </c>
      <c r="C25" s="147">
        <v>0.04133961838700326</v>
      </c>
      <c r="D25" s="74">
        <v>49</v>
      </c>
      <c r="E25" s="147">
        <v>0.02592098859476502</v>
      </c>
      <c r="F25" s="252">
        <v>63.63636363636363</v>
      </c>
    </row>
    <row r="26" spans="1:6" s="75" customFormat="1" ht="15" customHeight="1">
      <c r="A26" s="146" t="s">
        <v>270</v>
      </c>
      <c r="B26" s="74">
        <v>9727</v>
      </c>
      <c r="C26" s="147">
        <v>5.222213870784164</v>
      </c>
      <c r="D26" s="74">
        <v>9783</v>
      </c>
      <c r="E26" s="147">
        <v>5.175204722909922</v>
      </c>
      <c r="F26" s="252">
        <v>100.57571707617971</v>
      </c>
    </row>
    <row r="27" spans="1:6" s="75" customFormat="1" ht="15" customHeight="1">
      <c r="A27" s="146" t="s">
        <v>154</v>
      </c>
      <c r="B27" s="74">
        <v>15849</v>
      </c>
      <c r="C27" s="147">
        <v>8.508981971631357</v>
      </c>
      <c r="D27" s="74">
        <v>15849</v>
      </c>
      <c r="E27" s="147">
        <v>8.384117310988383</v>
      </c>
      <c r="F27" s="252">
        <v>100</v>
      </c>
    </row>
    <row r="28" spans="1:6" s="75" customFormat="1" ht="15" customHeight="1">
      <c r="A28" s="146" t="s">
        <v>86</v>
      </c>
      <c r="B28" s="74">
        <v>1500</v>
      </c>
      <c r="C28" s="147">
        <v>0.8053172413052583</v>
      </c>
      <c r="D28" s="148">
        <v>1500</v>
      </c>
      <c r="E28" s="147">
        <v>0.7934996508601535</v>
      </c>
      <c r="F28" s="147">
        <v>100</v>
      </c>
    </row>
    <row r="29" spans="1:6" s="75" customFormat="1" ht="15" customHeight="1">
      <c r="A29" s="149" t="s">
        <v>155</v>
      </c>
      <c r="B29" s="74"/>
      <c r="C29" s="147"/>
      <c r="D29" s="148"/>
      <c r="E29" s="147"/>
      <c r="F29" s="147"/>
    </row>
    <row r="30" spans="1:6" s="75" customFormat="1" ht="15" customHeight="1">
      <c r="A30" s="149" t="s">
        <v>156</v>
      </c>
      <c r="B30" s="74"/>
      <c r="C30" s="147"/>
      <c r="D30" s="148"/>
      <c r="E30" s="147"/>
      <c r="F30" s="147"/>
    </row>
    <row r="31" spans="1:6" s="75" customFormat="1" ht="15" customHeight="1">
      <c r="A31" s="149" t="s">
        <v>157</v>
      </c>
      <c r="B31" s="74">
        <v>1305</v>
      </c>
      <c r="C31" s="147">
        <v>0.7006259999355746</v>
      </c>
      <c r="D31" s="74">
        <v>1394</v>
      </c>
      <c r="E31" s="147">
        <v>0.7374256755327028</v>
      </c>
      <c r="F31" s="252">
        <v>106.81992337164752</v>
      </c>
    </row>
    <row r="32" spans="1:6" s="75" customFormat="1" ht="15" customHeight="1">
      <c r="A32" s="149" t="s">
        <v>158</v>
      </c>
      <c r="B32" s="74">
        <v>605</v>
      </c>
      <c r="C32" s="147">
        <v>0.32481128732645415</v>
      </c>
      <c r="D32" s="74">
        <v>837</v>
      </c>
      <c r="E32" s="147">
        <v>0.4427728051799657</v>
      </c>
      <c r="F32" s="252">
        <v>138.34710743801654</v>
      </c>
    </row>
    <row r="33" spans="1:6" s="75" customFormat="1" ht="15" customHeight="1">
      <c r="A33" s="149" t="s">
        <v>159</v>
      </c>
      <c r="B33" s="74">
        <v>188</v>
      </c>
      <c r="C33" s="147">
        <v>0.10093309424359237</v>
      </c>
      <c r="D33" s="74">
        <v>420</v>
      </c>
      <c r="E33" s="147">
        <v>0.22217990224084302</v>
      </c>
      <c r="F33" s="252">
        <v>223.40425531914892</v>
      </c>
    </row>
    <row r="34" spans="1:6" s="123" customFormat="1" ht="15" customHeight="1">
      <c r="A34" s="143" t="s">
        <v>12</v>
      </c>
      <c r="B34" s="144">
        <v>7244</v>
      </c>
      <c r="C34" s="145">
        <v>3.889145397343527</v>
      </c>
      <c r="D34" s="144">
        <v>8587</v>
      </c>
      <c r="E34" s="145">
        <v>4.542521001290759</v>
      </c>
      <c r="F34" s="253">
        <v>118.5394809497515</v>
      </c>
    </row>
    <row r="35" spans="1:6" s="123" customFormat="1" ht="15" customHeight="1">
      <c r="A35" s="143" t="s">
        <v>83</v>
      </c>
      <c r="B35" s="144">
        <v>35065</v>
      </c>
      <c r="C35" s="145">
        <v>18.825632710912586</v>
      </c>
      <c r="D35" s="144">
        <v>35323</v>
      </c>
      <c r="E35" s="145">
        <v>18.685858778222137</v>
      </c>
      <c r="F35" s="253">
        <v>100.73577641522886</v>
      </c>
    </row>
    <row r="36" spans="1:6" s="123" customFormat="1" ht="15" customHeight="1">
      <c r="A36" s="143" t="s">
        <v>85</v>
      </c>
      <c r="B36" s="150">
        <v>95762</v>
      </c>
      <c r="C36" s="145">
        <v>51.41252644124942</v>
      </c>
      <c r="D36" s="144">
        <v>95785</v>
      </c>
      <c r="E36" s="145">
        <v>50.6702427050932</v>
      </c>
      <c r="F36" s="253">
        <v>100.02401787765503</v>
      </c>
    </row>
    <row r="37" spans="1:6" s="123" customFormat="1" ht="15" customHeight="1">
      <c r="A37" s="151" t="s">
        <v>84</v>
      </c>
      <c r="B37" s="152"/>
      <c r="C37" s="153"/>
      <c r="D37" s="154"/>
      <c r="E37" s="153"/>
      <c r="F37" s="153"/>
    </row>
    <row r="38" spans="1:6" s="75" customFormat="1" ht="20.25" customHeight="1">
      <c r="A38" s="73" t="s">
        <v>101</v>
      </c>
      <c r="B38" s="74"/>
      <c r="C38" s="155"/>
      <c r="D38" s="74"/>
      <c r="E38" s="148"/>
      <c r="F38" s="148"/>
    </row>
    <row r="39" s="76" customFormat="1" ht="13.5"/>
    <row r="40" ht="13.5">
      <c r="E40" s="37"/>
    </row>
    <row r="41" ht="13.5">
      <c r="E41" s="37"/>
    </row>
    <row r="42" ht="13.5">
      <c r="E42" s="37"/>
    </row>
    <row r="43" ht="13.5">
      <c r="E43" s="37"/>
    </row>
    <row r="44" ht="13.5">
      <c r="E44" s="37"/>
    </row>
    <row r="45" ht="13.5">
      <c r="E45" s="37"/>
    </row>
    <row r="46" ht="13.5">
      <c r="E46" s="37"/>
    </row>
    <row r="47" ht="13.5">
      <c r="E47" s="37"/>
    </row>
    <row r="48" ht="13.5">
      <c r="E48" s="37"/>
    </row>
    <row r="49" ht="13.5">
      <c r="E49" s="37"/>
    </row>
    <row r="50" ht="13.5">
      <c r="E50" s="37"/>
    </row>
    <row r="51" ht="13.5">
      <c r="E51" s="37"/>
    </row>
    <row r="52" ht="13.5">
      <c r="E52" s="37"/>
    </row>
    <row r="53" ht="13.5">
      <c r="E53" s="37"/>
    </row>
    <row r="54" ht="13.5">
      <c r="E54" s="37"/>
    </row>
    <row r="55" ht="13.5">
      <c r="E55" s="37"/>
    </row>
    <row r="56" ht="13.5">
      <c r="E56" s="37"/>
    </row>
    <row r="57" ht="13.5">
      <c r="E57" s="37"/>
    </row>
    <row r="58" ht="13.5">
      <c r="E58" s="37"/>
    </row>
    <row r="59" ht="13.5">
      <c r="E59" s="37"/>
    </row>
    <row r="60" ht="13.5">
      <c r="E60" s="37"/>
    </row>
    <row r="61" ht="13.5">
      <c r="E61" s="37"/>
    </row>
    <row r="62" ht="13.5">
      <c r="E62" s="37"/>
    </row>
    <row r="63" ht="13.5">
      <c r="E63" s="37"/>
    </row>
    <row r="64" ht="13.5">
      <c r="E64" s="37"/>
    </row>
  </sheetData>
  <sheetProtection/>
  <mergeCells count="9">
    <mergeCell ref="F5:F7"/>
    <mergeCell ref="B6:B7"/>
    <mergeCell ref="C6:C7"/>
    <mergeCell ref="D6:D7"/>
    <mergeCell ref="E6:E7"/>
    <mergeCell ref="A2:D2"/>
    <mergeCell ref="A5:A7"/>
    <mergeCell ref="B5:C5"/>
    <mergeCell ref="D5:E5"/>
  </mergeCells>
  <printOptions/>
  <pageMargins left="0.16" right="0.18" top="0.73" bottom="0.44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N2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3359375" style="90" customWidth="1"/>
    <col min="2" max="2" width="11.5546875" style="90" bestFit="1" customWidth="1"/>
    <col min="3" max="3" width="9.3359375" style="90" customWidth="1"/>
    <col min="4" max="4" width="9.10546875" style="90" customWidth="1"/>
    <col min="5" max="16" width="8.3359375" style="90" customWidth="1"/>
    <col min="17" max="16384" width="8.88671875" style="90" customWidth="1"/>
  </cols>
  <sheetData>
    <row r="2" spans="1:7" ht="25.5" customHeight="1">
      <c r="A2" s="254"/>
      <c r="B2" s="255" t="s">
        <v>100</v>
      </c>
      <c r="C2" s="255"/>
      <c r="E2" s="91"/>
      <c r="G2" s="91"/>
    </row>
    <row r="3" ht="19.5" customHeight="1"/>
    <row r="4" ht="21.75" customHeight="1">
      <c r="A4" s="224" t="s">
        <v>308</v>
      </c>
    </row>
    <row r="5" spans="1:16" s="95" customFormat="1" ht="41.25" customHeight="1">
      <c r="A5" s="93" t="s">
        <v>114</v>
      </c>
      <c r="B5" s="93" t="s">
        <v>115</v>
      </c>
      <c r="C5" s="107" t="s">
        <v>116</v>
      </c>
      <c r="D5" s="92" t="s">
        <v>117</v>
      </c>
      <c r="E5" s="93" t="s">
        <v>118</v>
      </c>
      <c r="F5" s="92" t="s">
        <v>119</v>
      </c>
      <c r="G5" s="93" t="s">
        <v>120</v>
      </c>
      <c r="H5" s="93" t="s">
        <v>121</v>
      </c>
      <c r="I5" s="93" t="s">
        <v>122</v>
      </c>
      <c r="J5" s="92" t="s">
        <v>123</v>
      </c>
      <c r="K5" s="92" t="s">
        <v>124</v>
      </c>
      <c r="L5" s="92" t="s">
        <v>125</v>
      </c>
      <c r="M5" s="92" t="s">
        <v>126</v>
      </c>
      <c r="N5" s="93" t="s">
        <v>127</v>
      </c>
      <c r="O5" s="93" t="s">
        <v>128</v>
      </c>
      <c r="P5" s="94" t="s">
        <v>129</v>
      </c>
    </row>
    <row r="6" spans="1:31" s="97" customFormat="1" ht="27" customHeight="1">
      <c r="A6" s="207" t="s">
        <v>299</v>
      </c>
      <c r="B6" s="205">
        <v>150700</v>
      </c>
      <c r="C6" s="206">
        <v>9547</v>
      </c>
      <c r="D6" s="206">
        <v>267</v>
      </c>
      <c r="E6" s="206">
        <v>514</v>
      </c>
      <c r="F6" s="206">
        <v>3463</v>
      </c>
      <c r="G6" s="206">
        <v>4655</v>
      </c>
      <c r="H6" s="206">
        <v>62705</v>
      </c>
      <c r="I6" s="206">
        <v>9384</v>
      </c>
      <c r="J6" s="206">
        <v>394</v>
      </c>
      <c r="K6" s="206">
        <v>1522</v>
      </c>
      <c r="L6" s="206">
        <v>6768</v>
      </c>
      <c r="M6" s="206">
        <v>1330</v>
      </c>
      <c r="N6" s="206">
        <v>0</v>
      </c>
      <c r="O6" s="206">
        <v>8533</v>
      </c>
      <c r="P6" s="206">
        <v>41618</v>
      </c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1" s="131" customFormat="1" ht="27" customHeight="1">
      <c r="A7" s="208" t="s">
        <v>300</v>
      </c>
      <c r="B7" s="206">
        <v>179050</v>
      </c>
      <c r="C7" s="206">
        <v>11601</v>
      </c>
      <c r="D7" s="206">
        <v>1345</v>
      </c>
      <c r="E7" s="206">
        <v>207</v>
      </c>
      <c r="F7" s="206">
        <v>1990</v>
      </c>
      <c r="G7" s="206">
        <v>5477</v>
      </c>
      <c r="H7" s="206">
        <v>90290</v>
      </c>
      <c r="I7" s="206">
        <v>7086</v>
      </c>
      <c r="J7" s="206">
        <v>397</v>
      </c>
      <c r="K7" s="206">
        <v>5334</v>
      </c>
      <c r="L7" s="206">
        <v>4698</v>
      </c>
      <c r="M7" s="206">
        <v>4456</v>
      </c>
      <c r="N7" s="206">
        <v>0</v>
      </c>
      <c r="O7" s="206">
        <v>4086</v>
      </c>
      <c r="P7" s="206">
        <v>42083</v>
      </c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s="131" customFormat="1" ht="27" customHeight="1">
      <c r="A8" s="208" t="s">
        <v>301</v>
      </c>
      <c r="B8" s="206">
        <v>166735</v>
      </c>
      <c r="C8" s="206">
        <v>8808</v>
      </c>
      <c r="D8" s="206">
        <v>345</v>
      </c>
      <c r="E8" s="206">
        <v>200</v>
      </c>
      <c r="F8" s="206">
        <v>2386</v>
      </c>
      <c r="G8" s="206">
        <v>5521</v>
      </c>
      <c r="H8" s="206">
        <v>86205</v>
      </c>
      <c r="I8" s="206">
        <v>7189</v>
      </c>
      <c r="J8" s="206">
        <v>296</v>
      </c>
      <c r="K8" s="206">
        <v>1583</v>
      </c>
      <c r="L8" s="206">
        <v>8453</v>
      </c>
      <c r="M8" s="206">
        <v>1691</v>
      </c>
      <c r="N8" s="206">
        <v>0</v>
      </c>
      <c r="O8" s="206">
        <v>2749</v>
      </c>
      <c r="P8" s="206">
        <v>41309</v>
      </c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</row>
    <row r="9" spans="1:31" s="97" customFormat="1" ht="27" customHeight="1">
      <c r="A9" s="212" t="s">
        <v>302</v>
      </c>
      <c r="B9" s="191">
        <f>SUM(C9:P9)</f>
        <v>174100</v>
      </c>
      <c r="C9" s="209">
        <v>7965</v>
      </c>
      <c r="D9" s="209">
        <v>355</v>
      </c>
      <c r="E9" s="209">
        <v>277</v>
      </c>
      <c r="F9" s="209">
        <v>2924</v>
      </c>
      <c r="G9" s="209">
        <v>5887</v>
      </c>
      <c r="H9" s="209">
        <v>92342</v>
      </c>
      <c r="I9" s="209">
        <v>6424</v>
      </c>
      <c r="J9" s="209">
        <v>305</v>
      </c>
      <c r="K9" s="209">
        <v>1138</v>
      </c>
      <c r="L9" s="209">
        <v>6917</v>
      </c>
      <c r="M9" s="209">
        <v>4578</v>
      </c>
      <c r="N9" s="213">
        <v>0</v>
      </c>
      <c r="O9" s="209">
        <v>2388</v>
      </c>
      <c r="P9" s="209">
        <v>42600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92" ht="15.75" customHeight="1">
      <c r="A10" s="290" t="s">
        <v>304</v>
      </c>
      <c r="B10" s="290"/>
      <c r="C10" s="290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</row>
    <row r="11" spans="1:92" ht="15.75" customHeight="1">
      <c r="A11" s="291" t="s">
        <v>307</v>
      </c>
      <c r="B11" s="291"/>
      <c r="C11" s="251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</row>
    <row r="12" spans="1:92" ht="15.75" customHeight="1">
      <c r="A12" s="99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</row>
    <row r="13" spans="1:92" ht="15.75" customHeight="1">
      <c r="A13" s="99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</row>
    <row r="14" spans="1:92" ht="15.75" customHeight="1">
      <c r="A14" s="99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</row>
    <row r="15" spans="1:92" ht="11.25" customHeight="1">
      <c r="A15" s="99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</row>
    <row r="16" spans="1:92" ht="15.75" customHeight="1">
      <c r="A16" s="99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</row>
    <row r="17" spans="1:92" ht="15.75" customHeight="1">
      <c r="A17" s="99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</row>
    <row r="18" spans="1:92" ht="15.75" customHeight="1">
      <c r="A18" s="99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</row>
    <row r="19" spans="1:92" ht="15.75" customHeight="1">
      <c r="A19" s="99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</row>
    <row r="20" spans="1:92" ht="15.75" customHeight="1">
      <c r="A20" s="99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</row>
    <row r="21" spans="1:92" ht="11.25" customHeight="1">
      <c r="A21" s="99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</row>
    <row r="22" spans="1:92" ht="15.75" customHeight="1">
      <c r="A22" s="99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</row>
    <row r="23" spans="1:92" ht="15.75" customHeight="1">
      <c r="A23" s="99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</row>
    <row r="24" spans="1:92" ht="15.75" customHeight="1">
      <c r="A24" s="99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</row>
    <row r="25" spans="1:92" ht="15.75" customHeight="1">
      <c r="A25" s="99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</row>
    <row r="26" spans="1:92" ht="15.75" customHeight="1">
      <c r="A26" s="99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</row>
    <row r="27" spans="1:92" ht="12" customHeight="1">
      <c r="A27" s="99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</row>
  </sheetData>
  <sheetProtection/>
  <mergeCells count="2">
    <mergeCell ref="A10:C10"/>
    <mergeCell ref="A11:B11"/>
  </mergeCells>
  <printOptions/>
  <pageMargins left="0.2362204724409449" right="0.11811023622047245" top="0.7480314960629921" bottom="0.2755905511811024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K77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23.99609375" style="6" customWidth="1"/>
    <col min="2" max="2" width="14.99609375" style="169" customWidth="1"/>
    <col min="3" max="3" width="10.4453125" style="169" customWidth="1"/>
    <col min="4" max="4" width="14.99609375" style="169" customWidth="1"/>
    <col min="5" max="5" width="11.21484375" style="169" customWidth="1"/>
    <col min="6" max="6" width="10.5546875" style="169" customWidth="1"/>
    <col min="7" max="16384" width="8.88671875" style="6" customWidth="1"/>
  </cols>
  <sheetData>
    <row r="1" ht="17.25" customHeight="1"/>
    <row r="2" spans="1:6" ht="21" customHeight="1">
      <c r="A2" s="264" t="s">
        <v>316</v>
      </c>
      <c r="B2" s="264"/>
      <c r="C2" s="264"/>
      <c r="D2" s="264"/>
      <c r="E2" s="170"/>
      <c r="F2" s="170"/>
    </row>
    <row r="3" spans="1:6" ht="17.25" customHeight="1">
      <c r="A3" s="14"/>
      <c r="B3" s="170"/>
      <c r="C3" s="170"/>
      <c r="D3" s="170"/>
      <c r="E3" s="170"/>
      <c r="F3" s="170"/>
    </row>
    <row r="4" spans="1:6" ht="16.5" customHeight="1">
      <c r="A4" s="38" t="s">
        <v>80</v>
      </c>
      <c r="B4" s="171"/>
      <c r="C4" s="171"/>
      <c r="D4" s="171"/>
      <c r="E4" s="172" t="s">
        <v>1</v>
      </c>
      <c r="F4" s="171"/>
    </row>
    <row r="5" spans="1:6" ht="20.25" customHeight="1">
      <c r="A5" s="260" t="s">
        <v>161</v>
      </c>
      <c r="B5" s="292" t="s">
        <v>53</v>
      </c>
      <c r="C5" s="292"/>
      <c r="D5" s="292" t="s">
        <v>162</v>
      </c>
      <c r="E5" s="292"/>
      <c r="F5" s="293" t="s">
        <v>163</v>
      </c>
    </row>
    <row r="6" spans="1:6" ht="15.75" customHeight="1">
      <c r="A6" s="260"/>
      <c r="B6" s="294" t="s">
        <v>90</v>
      </c>
      <c r="C6" s="292" t="s">
        <v>50</v>
      </c>
      <c r="D6" s="294" t="s">
        <v>90</v>
      </c>
      <c r="E6" s="292" t="s">
        <v>50</v>
      </c>
      <c r="F6" s="293"/>
    </row>
    <row r="7" spans="1:6" ht="15.75" customHeight="1">
      <c r="A7" s="260"/>
      <c r="B7" s="295"/>
      <c r="C7" s="292"/>
      <c r="D7" s="295"/>
      <c r="E7" s="292"/>
      <c r="F7" s="293"/>
    </row>
    <row r="8" spans="1:6" ht="19.5" customHeight="1">
      <c r="A8" s="122" t="s">
        <v>110</v>
      </c>
      <c r="B8" s="173">
        <v>118287</v>
      </c>
      <c r="C8" s="158">
        <v>100</v>
      </c>
      <c r="D8" s="245">
        <v>95057</v>
      </c>
      <c r="E8" s="245">
        <v>100</v>
      </c>
      <c r="F8" s="245">
        <v>80.36132457497442</v>
      </c>
    </row>
    <row r="9" spans="1:57" ht="19.5" customHeight="1">
      <c r="A9" s="122" t="s">
        <v>164</v>
      </c>
      <c r="B9" s="173">
        <v>137055</v>
      </c>
      <c r="C9" s="158">
        <v>100</v>
      </c>
      <c r="D9" s="158">
        <v>111632</v>
      </c>
      <c r="E9" s="158">
        <v>100</v>
      </c>
      <c r="F9" s="158">
        <v>81.45110686298831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</row>
    <row r="10" spans="1:57" ht="19.5" customHeight="1">
      <c r="A10" s="122" t="s">
        <v>165</v>
      </c>
      <c r="B10" s="173">
        <v>167488</v>
      </c>
      <c r="C10" s="158">
        <v>100</v>
      </c>
      <c r="D10" s="158">
        <v>128109</v>
      </c>
      <c r="E10" s="158">
        <v>100</v>
      </c>
      <c r="F10" s="158">
        <v>76.5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</row>
    <row r="11" spans="1:57" ht="19.5" customHeight="1">
      <c r="A11" s="122" t="s">
        <v>217</v>
      </c>
      <c r="B11" s="173">
        <v>200099</v>
      </c>
      <c r="C11" s="158">
        <v>100</v>
      </c>
      <c r="D11" s="158">
        <v>168470</v>
      </c>
      <c r="E11" s="158">
        <v>100</v>
      </c>
      <c r="F11" s="158">
        <v>84.1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</row>
    <row r="12" spans="1:57" ht="19.5" customHeight="1">
      <c r="A12" s="122" t="s">
        <v>263</v>
      </c>
      <c r="B12" s="173">
        <v>188043</v>
      </c>
      <c r="C12" s="158">
        <v>100</v>
      </c>
      <c r="D12" s="158">
        <v>164348</v>
      </c>
      <c r="E12" s="158">
        <v>100</v>
      </c>
      <c r="F12" s="158">
        <v>87.3991587030626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</row>
    <row r="13" spans="1:57" ht="19.5" customHeight="1">
      <c r="A13" s="122" t="s">
        <v>284</v>
      </c>
      <c r="B13" s="197">
        <f>SUM(B15,B20,B22,B26,B31,B37,B45,B48,B51,B58,B62,B66,B68,)</f>
        <v>186261694750</v>
      </c>
      <c r="C13" s="158">
        <v>100</v>
      </c>
      <c r="D13" s="246">
        <f>SUM(D15,D20,D22,D26,D31,D37,D45,D48,D51,D58,D62,D66,D68,)</f>
        <v>166228499079</v>
      </c>
      <c r="E13" s="158">
        <v>100</v>
      </c>
      <c r="F13" s="158">
        <v>89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</row>
    <row r="14" spans="1:57" ht="10.5" customHeight="1">
      <c r="A14" s="119"/>
      <c r="B14" s="173"/>
      <c r="C14" s="158"/>
      <c r="D14" s="158"/>
      <c r="E14" s="158"/>
      <c r="F14" s="158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</row>
    <row r="15" spans="1:63" s="126" customFormat="1" ht="18.75" customHeight="1">
      <c r="A15" s="174" t="s">
        <v>204</v>
      </c>
      <c r="B15" s="196">
        <f>SUM(B16:B19)</f>
        <v>13242029000</v>
      </c>
      <c r="C15" s="243"/>
      <c r="D15" s="198">
        <f>SUM(D16:D19)</f>
        <v>7649697598</v>
      </c>
      <c r="E15" s="243"/>
      <c r="F15" s="243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</row>
    <row r="16" spans="1:63" s="109" customFormat="1" ht="18.75" customHeight="1">
      <c r="A16" s="175" t="s">
        <v>166</v>
      </c>
      <c r="B16" s="197">
        <v>515341000</v>
      </c>
      <c r="C16" s="243"/>
      <c r="D16" s="246">
        <v>480890400</v>
      </c>
      <c r="E16" s="247"/>
      <c r="F16" s="247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</row>
    <row r="17" spans="1:63" s="109" customFormat="1" ht="18.75" customHeight="1">
      <c r="A17" s="175" t="s">
        <v>167</v>
      </c>
      <c r="B17" s="197">
        <v>398908000</v>
      </c>
      <c r="C17" s="243"/>
      <c r="D17" s="246">
        <v>379869810</v>
      </c>
      <c r="E17" s="247"/>
      <c r="F17" s="24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</row>
    <row r="18" spans="1:63" s="109" customFormat="1" ht="18.75" customHeight="1">
      <c r="A18" s="175" t="s">
        <v>168</v>
      </c>
      <c r="B18" s="197">
        <v>0</v>
      </c>
      <c r="C18" s="243"/>
      <c r="D18" s="246">
        <v>0</v>
      </c>
      <c r="E18" s="247"/>
      <c r="F18" s="247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</row>
    <row r="19" spans="1:63" s="109" customFormat="1" ht="18.75" customHeight="1">
      <c r="A19" s="175" t="s">
        <v>169</v>
      </c>
      <c r="B19" s="197">
        <v>12327780000</v>
      </c>
      <c r="C19" s="243"/>
      <c r="D19" s="246">
        <v>6788937388</v>
      </c>
      <c r="E19" s="247"/>
      <c r="F19" s="247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</row>
    <row r="20" spans="1:63" s="126" customFormat="1" ht="18.75" customHeight="1">
      <c r="A20" s="174" t="s">
        <v>205</v>
      </c>
      <c r="B20" s="196">
        <f>SUM(B21)</f>
        <v>354729000</v>
      </c>
      <c r="C20" s="243"/>
      <c r="D20" s="198">
        <f>SUM(D21)</f>
        <v>314431220</v>
      </c>
      <c r="E20" s="243"/>
      <c r="F20" s="243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</row>
    <row r="21" spans="1:63" s="109" customFormat="1" ht="18.75" customHeight="1">
      <c r="A21" s="175" t="s">
        <v>170</v>
      </c>
      <c r="B21" s="197">
        <v>354729000</v>
      </c>
      <c r="C21" s="243"/>
      <c r="D21" s="246">
        <v>314431220</v>
      </c>
      <c r="E21" s="247"/>
      <c r="F21" s="247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</row>
    <row r="22" spans="1:63" s="126" customFormat="1" ht="18.75" customHeight="1">
      <c r="A22" s="174" t="s">
        <v>206</v>
      </c>
      <c r="B22" s="196">
        <f>SUM(B23:B25)</f>
        <v>276926000</v>
      </c>
      <c r="C22" s="243"/>
      <c r="D22" s="198">
        <f>SUM(D23:D25)</f>
        <v>276250040</v>
      </c>
      <c r="E22" s="243"/>
      <c r="F22" s="243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</row>
    <row r="23" spans="1:63" s="109" customFormat="1" ht="18.75" customHeight="1">
      <c r="A23" s="175" t="s">
        <v>171</v>
      </c>
      <c r="B23" s="197">
        <v>185176000</v>
      </c>
      <c r="C23" s="243"/>
      <c r="D23" s="246">
        <v>184952800</v>
      </c>
      <c r="E23" s="247"/>
      <c r="F23" s="247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</row>
    <row r="24" spans="1:63" s="109" customFormat="1" ht="18.75" customHeight="1">
      <c r="A24" s="175" t="s">
        <v>172</v>
      </c>
      <c r="B24" s="197">
        <v>91750000</v>
      </c>
      <c r="C24" s="243"/>
      <c r="D24" s="246">
        <v>91297240</v>
      </c>
      <c r="E24" s="247"/>
      <c r="F24" s="247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</row>
    <row r="25" spans="1:63" s="126" customFormat="1" ht="18.75" customHeight="1">
      <c r="A25" s="175" t="s">
        <v>264</v>
      </c>
      <c r="B25" s="197">
        <v>0</v>
      </c>
      <c r="C25" s="243"/>
      <c r="D25" s="246">
        <v>0</v>
      </c>
      <c r="E25" s="247"/>
      <c r="F25" s="247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</row>
    <row r="26" spans="1:63" s="109" customFormat="1" ht="18.75" customHeight="1">
      <c r="A26" s="174" t="s">
        <v>207</v>
      </c>
      <c r="B26" s="196">
        <f>SUM(B27:B30)</f>
        <v>2923795000</v>
      </c>
      <c r="C26" s="243"/>
      <c r="D26" s="198">
        <f>SUM(D27:D30)</f>
        <v>2772157670</v>
      </c>
      <c r="E26" s="243"/>
      <c r="F26" s="243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</row>
    <row r="27" spans="1:63" s="109" customFormat="1" ht="18.75" customHeight="1">
      <c r="A27" s="175" t="s">
        <v>173</v>
      </c>
      <c r="B27" s="197">
        <v>1233637000</v>
      </c>
      <c r="C27" s="243"/>
      <c r="D27" s="246">
        <v>1111978110</v>
      </c>
      <c r="E27" s="247"/>
      <c r="F27" s="247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</row>
    <row r="28" spans="1:63" s="109" customFormat="1" ht="18.75" customHeight="1">
      <c r="A28" s="175" t="s">
        <v>174</v>
      </c>
      <c r="B28" s="197">
        <v>0</v>
      </c>
      <c r="C28" s="243"/>
      <c r="D28" s="246">
        <v>0</v>
      </c>
      <c r="E28" s="247"/>
      <c r="F28" s="247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</row>
    <row r="29" spans="1:63" s="109" customFormat="1" ht="18.75" customHeight="1">
      <c r="A29" s="175" t="s">
        <v>175</v>
      </c>
      <c r="B29" s="197">
        <v>1450598000</v>
      </c>
      <c r="C29" s="243"/>
      <c r="D29" s="246">
        <v>1432395200</v>
      </c>
      <c r="E29" s="247"/>
      <c r="F29" s="247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</row>
    <row r="30" spans="1:63" s="126" customFormat="1" ht="18.75" customHeight="1">
      <c r="A30" s="175" t="s">
        <v>176</v>
      </c>
      <c r="B30" s="197">
        <v>239560000</v>
      </c>
      <c r="C30" s="243"/>
      <c r="D30" s="246">
        <v>227784360</v>
      </c>
      <c r="E30" s="247"/>
      <c r="F30" s="247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</row>
    <row r="31" spans="1:63" s="109" customFormat="1" ht="18.75" customHeight="1">
      <c r="A31" s="174" t="s">
        <v>120</v>
      </c>
      <c r="B31" s="196">
        <f>SUM(B32:B36)</f>
        <v>5887265000</v>
      </c>
      <c r="C31" s="243"/>
      <c r="D31" s="198">
        <f>SUM(D32:D36)</f>
        <v>5745085160</v>
      </c>
      <c r="E31" s="243"/>
      <c r="F31" s="243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</row>
    <row r="32" spans="1:63" s="109" customFormat="1" ht="18.75" customHeight="1">
      <c r="A32" s="175" t="s">
        <v>177</v>
      </c>
      <c r="B32" s="197">
        <v>1111776000</v>
      </c>
      <c r="C32" s="243"/>
      <c r="D32" s="246">
        <v>1099581330</v>
      </c>
      <c r="E32" s="247"/>
      <c r="F32" s="247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</row>
    <row r="33" spans="1:63" s="109" customFormat="1" ht="18.75" customHeight="1">
      <c r="A33" s="175" t="s">
        <v>178</v>
      </c>
      <c r="B33" s="197">
        <v>4658833000</v>
      </c>
      <c r="C33" s="243"/>
      <c r="D33" s="246">
        <v>4549076400</v>
      </c>
      <c r="E33" s="247"/>
      <c r="F33" s="247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</row>
    <row r="34" spans="1:63" s="109" customFormat="1" ht="18.75" customHeight="1">
      <c r="A34" s="175" t="s">
        <v>179</v>
      </c>
      <c r="B34" s="197">
        <v>82241000</v>
      </c>
      <c r="C34" s="243"/>
      <c r="D34" s="246">
        <v>64615730</v>
      </c>
      <c r="E34" s="247"/>
      <c r="F34" s="247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</row>
    <row r="35" spans="1:63" s="109" customFormat="1" ht="18.75" customHeight="1">
      <c r="A35" s="175" t="s">
        <v>180</v>
      </c>
      <c r="B35" s="197">
        <v>0</v>
      </c>
      <c r="C35" s="243">
        <f>(B35/B33)*100</f>
        <v>0</v>
      </c>
      <c r="D35" s="246">
        <v>0</v>
      </c>
      <c r="E35" s="247"/>
      <c r="F35" s="247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</row>
    <row r="36" spans="1:63" s="126" customFormat="1" ht="18.75" customHeight="1">
      <c r="A36" s="175" t="s">
        <v>181</v>
      </c>
      <c r="B36" s="197">
        <v>34415000</v>
      </c>
      <c r="C36" s="243"/>
      <c r="D36" s="246">
        <v>31811700</v>
      </c>
      <c r="E36" s="247"/>
      <c r="F36" s="247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</row>
    <row r="37" spans="1:63" s="109" customFormat="1" ht="18.75" customHeight="1">
      <c r="A37" s="174" t="s">
        <v>121</v>
      </c>
      <c r="B37" s="196">
        <f>SUM(B38:B44)</f>
        <v>92928247000</v>
      </c>
      <c r="C37" s="243"/>
      <c r="D37" s="198">
        <f>SUM(D38:D43)</f>
        <v>88330404704</v>
      </c>
      <c r="E37" s="243"/>
      <c r="F37" s="243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</row>
    <row r="38" spans="1:63" s="109" customFormat="1" ht="18.75" customHeight="1">
      <c r="A38" s="175" t="s">
        <v>182</v>
      </c>
      <c r="B38" s="197">
        <v>28936821000</v>
      </c>
      <c r="C38" s="243"/>
      <c r="D38" s="246">
        <v>28230120236</v>
      </c>
      <c r="E38" s="247"/>
      <c r="F38" s="247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</row>
    <row r="39" spans="1:63" s="109" customFormat="1" ht="18.75" customHeight="1">
      <c r="A39" s="175" t="s">
        <v>183</v>
      </c>
      <c r="B39" s="197">
        <v>20550961000</v>
      </c>
      <c r="C39" s="243"/>
      <c r="D39" s="246">
        <v>17552250738</v>
      </c>
      <c r="E39" s="247"/>
      <c r="F39" s="247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</row>
    <row r="40" spans="1:63" s="109" customFormat="1" ht="18.75" customHeight="1">
      <c r="A40" s="175" t="s">
        <v>184</v>
      </c>
      <c r="B40" s="197">
        <v>18630267000</v>
      </c>
      <c r="C40" s="243"/>
      <c r="D40" s="246">
        <v>18010615860</v>
      </c>
      <c r="E40" s="247"/>
      <c r="F40" s="247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</row>
    <row r="41" spans="1:63" s="109" customFormat="1" ht="18.75" customHeight="1">
      <c r="A41" s="175" t="s">
        <v>185</v>
      </c>
      <c r="B41" s="197">
        <v>22642183000</v>
      </c>
      <c r="C41" s="243"/>
      <c r="D41" s="246">
        <v>22544140750</v>
      </c>
      <c r="E41" s="247"/>
      <c r="F41" s="247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</row>
    <row r="42" spans="1:63" s="109" customFormat="1" ht="18.75" customHeight="1">
      <c r="A42" s="175" t="s">
        <v>186</v>
      </c>
      <c r="B42" s="197">
        <v>2052037000</v>
      </c>
      <c r="C42" s="243"/>
      <c r="D42" s="246">
        <v>1887784910</v>
      </c>
      <c r="E42" s="247"/>
      <c r="F42" s="247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</row>
    <row r="43" spans="1:63" s="126" customFormat="1" ht="18.75" customHeight="1">
      <c r="A43" s="175" t="s">
        <v>187</v>
      </c>
      <c r="B43" s="197">
        <v>115978000</v>
      </c>
      <c r="C43" s="243"/>
      <c r="D43" s="246">
        <v>105492210</v>
      </c>
      <c r="E43" s="247"/>
      <c r="F43" s="247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</row>
    <row r="44" spans="1:63" s="109" customFormat="1" ht="18.75" customHeight="1">
      <c r="A44" s="175" t="s">
        <v>265</v>
      </c>
      <c r="B44" s="197"/>
      <c r="C44" s="243"/>
      <c r="D44" s="246"/>
      <c r="E44" s="247"/>
      <c r="F44" s="247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</row>
    <row r="45" spans="1:63" s="109" customFormat="1" ht="18.75" customHeight="1">
      <c r="A45" s="174" t="s">
        <v>208</v>
      </c>
      <c r="B45" s="196">
        <f>SUM(B46:B47)</f>
        <v>8626387000</v>
      </c>
      <c r="C45" s="243"/>
      <c r="D45" s="198">
        <f>SUM(D46:D47)</f>
        <v>6672554027</v>
      </c>
      <c r="E45" s="243"/>
      <c r="F45" s="243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</row>
    <row r="46" spans="1:63" s="126" customFormat="1" ht="18.75" customHeight="1">
      <c r="A46" s="175" t="s">
        <v>188</v>
      </c>
      <c r="B46" s="197">
        <v>3902396000</v>
      </c>
      <c r="C46" s="243"/>
      <c r="D46" s="246">
        <v>3761466187</v>
      </c>
      <c r="E46" s="247"/>
      <c r="F46" s="247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</row>
    <row r="47" spans="1:63" s="109" customFormat="1" ht="18.75" customHeight="1">
      <c r="A47" s="175" t="s">
        <v>189</v>
      </c>
      <c r="B47" s="197">
        <v>4723991000</v>
      </c>
      <c r="C47" s="243"/>
      <c r="D47" s="246">
        <v>2911087840</v>
      </c>
      <c r="E47" s="247"/>
      <c r="F47" s="247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</row>
    <row r="48" spans="1:63" s="109" customFormat="1" ht="18.75" customHeight="1">
      <c r="A48" s="174" t="s">
        <v>209</v>
      </c>
      <c r="B48" s="196">
        <f>SUM(B49:B50)</f>
        <v>305465000</v>
      </c>
      <c r="C48" s="243"/>
      <c r="D48" s="198">
        <f>SUM(D49:D50)</f>
        <v>298968150</v>
      </c>
      <c r="E48" s="243"/>
      <c r="F48" s="243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</row>
    <row r="49" spans="1:63" s="126" customFormat="1" ht="18.75" customHeight="1">
      <c r="A49" s="175" t="s">
        <v>190</v>
      </c>
      <c r="B49" s="197">
        <v>73907000</v>
      </c>
      <c r="C49" s="243"/>
      <c r="D49" s="246">
        <v>73831000</v>
      </c>
      <c r="E49" s="247"/>
      <c r="F49" s="247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</row>
    <row r="50" spans="1:63" s="109" customFormat="1" ht="18.75" customHeight="1">
      <c r="A50" s="175" t="s">
        <v>191</v>
      </c>
      <c r="B50" s="197">
        <v>231558000</v>
      </c>
      <c r="C50" s="243"/>
      <c r="D50" s="246">
        <v>225137150</v>
      </c>
      <c r="E50" s="247"/>
      <c r="F50" s="247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</row>
    <row r="51" spans="1:63" s="109" customFormat="1" ht="18.75" customHeight="1">
      <c r="A51" s="174" t="s">
        <v>210</v>
      </c>
      <c r="B51" s="196">
        <f>SUM(B52:B57)</f>
        <v>2012641000</v>
      </c>
      <c r="C51" s="243"/>
      <c r="D51" s="198">
        <f>SUM(D52:D57)</f>
        <v>1155108780</v>
      </c>
      <c r="E51" s="243"/>
      <c r="F51" s="243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</row>
    <row r="52" spans="1:63" s="109" customFormat="1" ht="18.75" customHeight="1">
      <c r="A52" s="175" t="s">
        <v>192</v>
      </c>
      <c r="B52" s="197">
        <v>0</v>
      </c>
      <c r="C52" s="243"/>
      <c r="D52" s="246">
        <v>0</v>
      </c>
      <c r="E52" s="247"/>
      <c r="F52" s="247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</row>
    <row r="53" spans="1:63" s="109" customFormat="1" ht="18.75" customHeight="1">
      <c r="A53" s="175" t="s">
        <v>193</v>
      </c>
      <c r="B53" s="197">
        <v>0</v>
      </c>
      <c r="C53" s="243"/>
      <c r="D53" s="246">
        <v>0</v>
      </c>
      <c r="E53" s="247"/>
      <c r="F53" s="247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</row>
    <row r="54" spans="1:63" s="109" customFormat="1" ht="18.75" customHeight="1">
      <c r="A54" s="175" t="s">
        <v>194</v>
      </c>
      <c r="B54" s="197">
        <v>0</v>
      </c>
      <c r="C54" s="243"/>
      <c r="D54" s="246">
        <v>0</v>
      </c>
      <c r="E54" s="247"/>
      <c r="F54" s="247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</row>
    <row r="55" spans="1:63" s="126" customFormat="1" ht="18.75" customHeight="1">
      <c r="A55" s="175" t="s">
        <v>195</v>
      </c>
      <c r="B55" s="197">
        <v>2010040000</v>
      </c>
      <c r="C55" s="243"/>
      <c r="D55" s="246">
        <v>1152692940</v>
      </c>
      <c r="E55" s="247"/>
      <c r="F55" s="247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</row>
    <row r="56" spans="1:63" s="109" customFormat="1" ht="18.75" customHeight="1">
      <c r="A56" s="175" t="s">
        <v>196</v>
      </c>
      <c r="B56" s="197">
        <v>2601000</v>
      </c>
      <c r="C56" s="243"/>
      <c r="D56" s="246">
        <v>2415840</v>
      </c>
      <c r="E56" s="247"/>
      <c r="F56" s="247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</row>
    <row r="57" spans="1:63" s="109" customFormat="1" ht="18.75" customHeight="1">
      <c r="A57" s="175" t="s">
        <v>266</v>
      </c>
      <c r="B57" s="197">
        <v>0</v>
      </c>
      <c r="C57" s="243"/>
      <c r="D57" s="246">
        <v>0</v>
      </c>
      <c r="E57" s="247"/>
      <c r="F57" s="247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</row>
    <row r="58" spans="1:63" s="109" customFormat="1" ht="18.75" customHeight="1">
      <c r="A58" s="174" t="s">
        <v>211</v>
      </c>
      <c r="B58" s="196">
        <f>SUM(B59:B61)</f>
        <v>9770670140</v>
      </c>
      <c r="C58" s="243"/>
      <c r="D58" s="198">
        <f>SUM(D59:D61)</f>
        <v>6731797590</v>
      </c>
      <c r="E58" s="243"/>
      <c r="F58" s="243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</row>
    <row r="59" spans="1:63" s="126" customFormat="1" ht="18.75" customHeight="1">
      <c r="A59" s="175" t="s">
        <v>197</v>
      </c>
      <c r="B59" s="197">
        <v>6597593060</v>
      </c>
      <c r="C59" s="243"/>
      <c r="D59" s="246">
        <v>5141795930</v>
      </c>
      <c r="E59" s="247"/>
      <c r="F59" s="247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</row>
    <row r="60" spans="1:63" s="109" customFormat="1" ht="18.75" customHeight="1">
      <c r="A60" s="175" t="s">
        <v>198</v>
      </c>
      <c r="B60" s="197">
        <v>0</v>
      </c>
      <c r="C60" s="243"/>
      <c r="D60" s="246">
        <v>0</v>
      </c>
      <c r="E60" s="247"/>
      <c r="F60" s="247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</row>
    <row r="61" spans="1:63" s="109" customFormat="1" ht="18.75" customHeight="1">
      <c r="A61" s="175" t="s">
        <v>199</v>
      </c>
      <c r="B61" s="197">
        <v>3173077080</v>
      </c>
      <c r="C61" s="243"/>
      <c r="D61" s="246">
        <v>1590001660</v>
      </c>
      <c r="E61" s="247"/>
      <c r="F61" s="247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</row>
    <row r="62" spans="1:63" s="109" customFormat="1" ht="18.75" customHeight="1">
      <c r="A62" s="174" t="s">
        <v>212</v>
      </c>
      <c r="B62" s="196">
        <f>SUM(B63:B65)</f>
        <v>5022103610</v>
      </c>
      <c r="C62" s="243"/>
      <c r="D62" s="198">
        <f>SUM(D63:D65)</f>
        <v>4045152810</v>
      </c>
      <c r="E62" s="243"/>
      <c r="F62" s="243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</row>
    <row r="63" spans="1:63" s="126" customFormat="1" ht="18.75" customHeight="1">
      <c r="A63" s="175" t="s">
        <v>200</v>
      </c>
      <c r="B63" s="197">
        <v>0</v>
      </c>
      <c r="C63" s="243"/>
      <c r="D63" s="246">
        <v>0</v>
      </c>
      <c r="E63" s="247"/>
      <c r="F63" s="247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</row>
    <row r="64" spans="1:63" s="114" customFormat="1" ht="18.75" customHeight="1">
      <c r="A64" s="175" t="s">
        <v>201</v>
      </c>
      <c r="B64" s="197">
        <v>5022103610</v>
      </c>
      <c r="C64" s="243"/>
      <c r="D64" s="246">
        <v>4045152810</v>
      </c>
      <c r="E64" s="247"/>
      <c r="F64" s="247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</row>
    <row r="65" spans="1:63" s="109" customFormat="1" ht="18.75" customHeight="1">
      <c r="A65" s="175" t="s">
        <v>202</v>
      </c>
      <c r="B65" s="197">
        <v>0</v>
      </c>
      <c r="C65" s="243"/>
      <c r="D65" s="246">
        <v>0</v>
      </c>
      <c r="E65" s="247"/>
      <c r="F65" s="247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</row>
    <row r="66" spans="1:57" ht="18.75" customHeight="1">
      <c r="A66" s="174" t="s">
        <v>267</v>
      </c>
      <c r="B66" s="196">
        <f>SUM(B67)</f>
        <v>1938544000</v>
      </c>
      <c r="C66" s="243"/>
      <c r="D66" s="198">
        <f>SUM(D67)</f>
        <v>0</v>
      </c>
      <c r="E66" s="243"/>
      <c r="F66" s="24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</row>
    <row r="67" spans="1:57" ht="17.25" customHeight="1">
      <c r="A67" s="175" t="s">
        <v>268</v>
      </c>
      <c r="B67" s="199">
        <v>1938544000</v>
      </c>
      <c r="C67" s="243"/>
      <c r="D67" s="199">
        <v>0</v>
      </c>
      <c r="E67" s="248"/>
      <c r="F67" s="248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</row>
    <row r="68" spans="1:57" ht="18" customHeight="1">
      <c r="A68" s="174" t="s">
        <v>213</v>
      </c>
      <c r="B68" s="200">
        <f>SUM(B69)</f>
        <v>42972893000</v>
      </c>
      <c r="C68" s="243"/>
      <c r="D68" s="200">
        <f>SUM(D69)</f>
        <v>42236891330</v>
      </c>
      <c r="E68" s="249"/>
      <c r="F68" s="249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</row>
    <row r="69" spans="1:6" ht="18" customHeight="1">
      <c r="A69" s="177" t="s">
        <v>203</v>
      </c>
      <c r="B69" s="201">
        <v>42972893000</v>
      </c>
      <c r="C69" s="244"/>
      <c r="D69" s="202">
        <v>42236891330</v>
      </c>
      <c r="E69" s="250"/>
      <c r="F69" s="250"/>
    </row>
    <row r="70" spans="1:10" s="25" customFormat="1" ht="12">
      <c r="A70" s="87" t="s">
        <v>111</v>
      </c>
      <c r="B70" s="88"/>
      <c r="C70" s="88"/>
      <c r="D70" s="88"/>
      <c r="E70" s="88"/>
      <c r="I70" s="41"/>
      <c r="J70" s="41"/>
    </row>
    <row r="71" ht="13.5">
      <c r="D71" s="176"/>
    </row>
    <row r="72" ht="13.5">
      <c r="D72" s="176"/>
    </row>
    <row r="73" ht="13.5">
      <c r="D73" s="176"/>
    </row>
    <row r="74" ht="13.5">
      <c r="D74" s="176"/>
    </row>
    <row r="75" ht="13.5">
      <c r="D75" s="176"/>
    </row>
    <row r="76" ht="13.5">
      <c r="D76" s="176"/>
    </row>
    <row r="77" ht="13.5">
      <c r="D77" s="176"/>
    </row>
  </sheetData>
  <sheetProtection/>
  <mergeCells count="9">
    <mergeCell ref="A2:D2"/>
    <mergeCell ref="A5:A7"/>
    <mergeCell ref="B5:C5"/>
    <mergeCell ref="D5:E5"/>
    <mergeCell ref="F5:F7"/>
    <mergeCell ref="B6:B7"/>
    <mergeCell ref="C6:C7"/>
    <mergeCell ref="D6:D7"/>
    <mergeCell ref="E6:E7"/>
  </mergeCells>
  <printOptions/>
  <pageMargins left="0.53" right="0.33" top="0.43" bottom="0.29" header="0.57" footer="0.33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2009-12-15T02:13:56Z</cp:lastPrinted>
  <dcterms:created xsi:type="dcterms:W3CDTF">1998-03-03T05:16:56Z</dcterms:created>
  <dcterms:modified xsi:type="dcterms:W3CDTF">2013-01-10T00:44:57Z</dcterms:modified>
  <cp:category/>
  <cp:version/>
  <cp:contentType/>
  <cp:contentStatus/>
</cp:coreProperties>
</file>